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3"/>
  </bookViews>
  <sheets>
    <sheet name="1 раздел" sheetId="1" r:id="rId1"/>
    <sheet name="2 раздел" sheetId="2" r:id="rId2"/>
    <sheet name="2 раздел (2)" sheetId="4" r:id="rId3"/>
    <sheet name="2 раздел (3)" sheetId="5" r:id="rId4"/>
    <sheet name="3 раздел" sheetId="3" r:id="rId5"/>
  </sheets>
  <definedNames>
    <definedName name="_Hlk479853836" localSheetId="2">'2 раздел (2)'!#REF!</definedName>
    <definedName name="_Hlk479853836" localSheetId="3">'2 раздел (3)'!#REF!</definedName>
    <definedName name="_xlnm._FilterDatabase" localSheetId="1" hidden="1">'2 раздел'!$A$62:$M$173</definedName>
    <definedName name="_xlnm._FilterDatabase" localSheetId="2" hidden="1">'2 раздел (2)'!$A$61:$M$170</definedName>
    <definedName name="_xlnm._FilterDatabase" localSheetId="3" hidden="1">'2 раздел (3)'!#REF!</definedName>
    <definedName name="_xlnm.Print_Area" localSheetId="0">'1 раздел'!$A$1:$P$44</definedName>
    <definedName name="_xlnm.Print_Area" localSheetId="1">'2 раздел'!$A$1:$M$192</definedName>
    <definedName name="_xlnm.Print_Area" localSheetId="2">'2 раздел (2)'!$A$1:$O$484</definedName>
    <definedName name="_xlnm.Print_Area" localSheetId="3">'2 раздел (3)'!$A$1:$K$20</definedName>
    <definedName name="_xlnm.Print_Area" localSheetId="4">'3 раздел'!$A$1:$I$40</definedName>
  </definedNames>
  <calcPr calcId="124519"/>
</workbook>
</file>

<file path=xl/calcChain.xml><?xml version="1.0" encoding="utf-8"?>
<calcChain xmlns="http://schemas.openxmlformats.org/spreadsheetml/2006/main">
  <c r="I13" i="2"/>
  <c r="H13"/>
  <c r="J14"/>
  <c r="L149" l="1"/>
  <c r="L120"/>
  <c r="K55"/>
  <c r="K169" l="1"/>
  <c r="J169"/>
  <c r="K168"/>
  <c r="J168"/>
  <c r="K174"/>
  <c r="J174"/>
  <c r="J162"/>
  <c r="K161"/>
  <c r="M151"/>
  <c r="I75" l="1"/>
  <c r="K171" i="4"/>
  <c r="J171"/>
  <c r="I171"/>
  <c r="K170"/>
  <c r="J170"/>
  <c r="I170"/>
  <c r="K169"/>
  <c r="J169"/>
  <c r="I169"/>
  <c r="K168"/>
  <c r="J168"/>
  <c r="I168"/>
  <c r="K167"/>
  <c r="M167" s="1"/>
  <c r="J167"/>
  <c r="I167"/>
  <c r="K166"/>
  <c r="J166"/>
  <c r="I166"/>
  <c r="K165"/>
  <c r="J165"/>
  <c r="I165"/>
  <c r="K162"/>
  <c r="J162"/>
  <c r="I162"/>
  <c r="K161"/>
  <c r="J161"/>
  <c r="I161"/>
  <c r="K160"/>
  <c r="J160"/>
  <c r="I160"/>
  <c r="K159"/>
  <c r="J159"/>
  <c r="I159"/>
  <c r="K158"/>
  <c r="J158"/>
  <c r="I158"/>
  <c r="L155"/>
  <c r="L154"/>
  <c r="M153"/>
  <c r="L153"/>
  <c r="M152"/>
  <c r="L152"/>
  <c r="M150"/>
  <c r="L150"/>
  <c r="M149"/>
  <c r="L149"/>
  <c r="L148"/>
  <c r="M147"/>
  <c r="M146"/>
  <c r="L146"/>
  <c r="K144"/>
  <c r="J144"/>
  <c r="I144"/>
  <c r="M143"/>
  <c r="L143"/>
  <c r="M141"/>
  <c r="L141"/>
  <c r="L140"/>
  <c r="L139"/>
  <c r="K137"/>
  <c r="J137"/>
  <c r="I137"/>
  <c r="M136"/>
  <c r="L136"/>
  <c r="L135"/>
  <c r="M133"/>
  <c r="L133"/>
  <c r="M132"/>
  <c r="L132"/>
  <c r="M131"/>
  <c r="L131"/>
  <c r="M130"/>
  <c r="L130"/>
  <c r="K128"/>
  <c r="J128"/>
  <c r="I128"/>
  <c r="K125"/>
  <c r="J125"/>
  <c r="I125"/>
  <c r="L123"/>
  <c r="M122"/>
  <c r="L122"/>
  <c r="M121"/>
  <c r="L121"/>
  <c r="M120"/>
  <c r="L120"/>
  <c r="M119"/>
  <c r="M118"/>
  <c r="L118"/>
  <c r="M117"/>
  <c r="L117"/>
  <c r="K115"/>
  <c r="J115"/>
  <c r="I115"/>
  <c r="L115" s="1"/>
  <c r="M114"/>
  <c r="L114"/>
  <c r="L113"/>
  <c r="M111"/>
  <c r="L111"/>
  <c r="M110"/>
  <c r="L110"/>
  <c r="K108"/>
  <c r="J108"/>
  <c r="I108"/>
  <c r="K105"/>
  <c r="J105"/>
  <c r="I105"/>
  <c r="M104"/>
  <c r="L104"/>
  <c r="M103"/>
  <c r="L103"/>
  <c r="M102"/>
  <c r="L102"/>
  <c r="K100"/>
  <c r="J100"/>
  <c r="I100"/>
  <c r="M99"/>
  <c r="L99"/>
  <c r="M98"/>
  <c r="L98"/>
  <c r="M97"/>
  <c r="L97"/>
  <c r="K95"/>
  <c r="J95"/>
  <c r="I95"/>
  <c r="M94"/>
  <c r="L94"/>
  <c r="M93"/>
  <c r="L93"/>
  <c r="M92"/>
  <c r="L92"/>
  <c r="K90"/>
  <c r="J90"/>
  <c r="I90"/>
  <c r="M89"/>
  <c r="L89"/>
  <c r="M88"/>
  <c r="L88"/>
  <c r="L87"/>
  <c r="K85"/>
  <c r="J85"/>
  <c r="I85"/>
  <c r="M83"/>
  <c r="L83"/>
  <c r="K81"/>
  <c r="M81" s="1"/>
  <c r="J81"/>
  <c r="I81"/>
  <c r="L80"/>
  <c r="M79"/>
  <c r="L79"/>
  <c r="M77"/>
  <c r="L77"/>
  <c r="M76"/>
  <c r="L76"/>
  <c r="K74"/>
  <c r="J74"/>
  <c r="I74"/>
  <c r="M73"/>
  <c r="L73"/>
  <c r="M72"/>
  <c r="L72"/>
  <c r="K70"/>
  <c r="J70"/>
  <c r="I70"/>
  <c r="L69"/>
  <c r="M68"/>
  <c r="L68"/>
  <c r="M66"/>
  <c r="L66"/>
  <c r="M65"/>
  <c r="L65"/>
  <c r="K63"/>
  <c r="J63"/>
  <c r="I63"/>
  <c r="J54"/>
  <c r="K53"/>
  <c r="J53"/>
  <c r="K52"/>
  <c r="J52"/>
  <c r="K50"/>
  <c r="J50"/>
  <c r="K48"/>
  <c r="J48"/>
  <c r="K47"/>
  <c r="J47"/>
  <c r="K46"/>
  <c r="J46"/>
  <c r="I44"/>
  <c r="I42" s="1"/>
  <c r="H44"/>
  <c r="H42" s="1"/>
  <c r="G44"/>
  <c r="I41"/>
  <c r="J34"/>
  <c r="J32"/>
  <c r="J31"/>
  <c r="J30"/>
  <c r="J29"/>
  <c r="J28"/>
  <c r="J27"/>
  <c r="I25"/>
  <c r="H25"/>
  <c r="J24"/>
  <c r="J23"/>
  <c r="J22"/>
  <c r="J21"/>
  <c r="J20"/>
  <c r="J19"/>
  <c r="J18"/>
  <c r="I16"/>
  <c r="H16"/>
  <c r="J15"/>
  <c r="I13"/>
  <c r="H13"/>
  <c r="J12"/>
  <c r="J11"/>
  <c r="I9"/>
  <c r="H9"/>
  <c r="J8"/>
  <c r="K171" i="2"/>
  <c r="J171"/>
  <c r="I171"/>
  <c r="K170"/>
  <c r="J170"/>
  <c r="I170"/>
  <c r="I61" i="4" l="1"/>
  <c r="L85"/>
  <c r="J156"/>
  <c r="L161"/>
  <c r="L165"/>
  <c r="J163"/>
  <c r="J44"/>
  <c r="M74"/>
  <c r="M115"/>
  <c r="K163"/>
  <c r="M163" s="1"/>
  <c r="I163"/>
  <c r="I156"/>
  <c r="G42"/>
  <c r="G55" s="1"/>
  <c r="L63"/>
  <c r="K156"/>
  <c r="M156" s="1"/>
  <c r="L128"/>
  <c r="L171"/>
  <c r="J9"/>
  <c r="J16"/>
  <c r="J41"/>
  <c r="K61"/>
  <c r="I55" s="1"/>
  <c r="J61"/>
  <c r="M70"/>
  <c r="M168"/>
  <c r="L170" i="2"/>
  <c r="M170"/>
  <c r="J13" i="4"/>
  <c r="K44"/>
  <c r="M63"/>
  <c r="L70"/>
  <c r="M85"/>
  <c r="M95"/>
  <c r="M137"/>
  <c r="M144"/>
  <c r="L159"/>
  <c r="M161"/>
  <c r="M165"/>
  <c r="M166"/>
  <c r="L167"/>
  <c r="J25"/>
  <c r="L90"/>
  <c r="L100"/>
  <c r="L108"/>
  <c r="M128"/>
  <c r="L137"/>
  <c r="M158"/>
  <c r="L162"/>
  <c r="K42"/>
  <c r="K41"/>
  <c r="J42"/>
  <c r="L74"/>
  <c r="L81"/>
  <c r="M90"/>
  <c r="L95"/>
  <c r="M100"/>
  <c r="M108"/>
  <c r="L144"/>
  <c r="L158"/>
  <c r="M159"/>
  <c r="L166"/>
  <c r="L168"/>
  <c r="L123" i="2"/>
  <c r="L163" i="4" l="1"/>
  <c r="L61"/>
  <c r="L156"/>
  <c r="M61"/>
  <c r="J55"/>
  <c r="J27" i="2"/>
  <c r="I13" i="3" l="1"/>
  <c r="I168" i="2" l="1"/>
  <c r="M152" l="1"/>
  <c r="L152"/>
  <c r="M121"/>
  <c r="I174" l="1"/>
  <c r="I173"/>
  <c r="I172"/>
  <c r="I169"/>
  <c r="I163"/>
  <c r="I162"/>
  <c r="I139"/>
  <c r="K173"/>
  <c r="J173"/>
  <c r="K172"/>
  <c r="J172"/>
  <c r="M168"/>
  <c r="K165"/>
  <c r="J165"/>
  <c r="I165"/>
  <c r="K164"/>
  <c r="J164"/>
  <c r="K163"/>
  <c r="J163"/>
  <c r="K162"/>
  <c r="L161"/>
  <c r="J161"/>
  <c r="M156"/>
  <c r="L156"/>
  <c r="M155"/>
  <c r="L155"/>
  <c r="L153"/>
  <c r="M148"/>
  <c r="L148"/>
  <c r="K146"/>
  <c r="J146"/>
  <c r="I146"/>
  <c r="M145"/>
  <c r="L145"/>
  <c r="M143"/>
  <c r="L143"/>
  <c r="K139"/>
  <c r="J139"/>
  <c r="M138"/>
  <c r="L138"/>
  <c r="M135"/>
  <c r="L135"/>
  <c r="M134"/>
  <c r="L134"/>
  <c r="M133"/>
  <c r="L133"/>
  <c r="M132"/>
  <c r="L132"/>
  <c r="K130"/>
  <c r="J130"/>
  <c r="I130"/>
  <c r="K127"/>
  <c r="J127"/>
  <c r="I127"/>
  <c r="M124"/>
  <c r="L124"/>
  <c r="M123"/>
  <c r="M122"/>
  <c r="L122"/>
  <c r="M119"/>
  <c r="L119"/>
  <c r="M118"/>
  <c r="L118"/>
  <c r="K116"/>
  <c r="J116"/>
  <c r="I116"/>
  <c r="M115"/>
  <c r="L115"/>
  <c r="M112"/>
  <c r="L112"/>
  <c r="M111"/>
  <c r="L111"/>
  <c r="K109"/>
  <c r="J109"/>
  <c r="I109"/>
  <c r="K106"/>
  <c r="J106"/>
  <c r="I106"/>
  <c r="M105"/>
  <c r="L105"/>
  <c r="M104"/>
  <c r="L104"/>
  <c r="M103"/>
  <c r="L103"/>
  <c r="K101"/>
  <c r="J101"/>
  <c r="I101"/>
  <c r="M100"/>
  <c r="L100"/>
  <c r="M99"/>
  <c r="L99"/>
  <c r="M98"/>
  <c r="L98"/>
  <c r="K96"/>
  <c r="J96"/>
  <c r="I96"/>
  <c r="M95"/>
  <c r="L95"/>
  <c r="M94"/>
  <c r="L94"/>
  <c r="M93"/>
  <c r="L93"/>
  <c r="K91"/>
  <c r="J91"/>
  <c r="I91"/>
  <c r="M90"/>
  <c r="L90"/>
  <c r="M89"/>
  <c r="L89"/>
  <c r="K86"/>
  <c r="J86"/>
  <c r="I86"/>
  <c r="M84"/>
  <c r="L84"/>
  <c r="K82"/>
  <c r="J82"/>
  <c r="I82"/>
  <c r="M80"/>
  <c r="L80"/>
  <c r="M78"/>
  <c r="L78"/>
  <c r="M77"/>
  <c r="L77"/>
  <c r="K75"/>
  <c r="J75"/>
  <c r="L74"/>
  <c r="M73"/>
  <c r="L73"/>
  <c r="K71"/>
  <c r="J71"/>
  <c r="I71"/>
  <c r="M69"/>
  <c r="L69"/>
  <c r="M67"/>
  <c r="L67"/>
  <c r="M66"/>
  <c r="L66"/>
  <c r="K64"/>
  <c r="J64"/>
  <c r="I64"/>
  <c r="K54"/>
  <c r="J54"/>
  <c r="K53"/>
  <c r="J53"/>
  <c r="K51"/>
  <c r="J51"/>
  <c r="K49"/>
  <c r="J49"/>
  <c r="K48"/>
  <c r="J48"/>
  <c r="K47"/>
  <c r="J47"/>
  <c r="I45"/>
  <c r="I43" s="1"/>
  <c r="H45"/>
  <c r="H43" s="1"/>
  <c r="J42"/>
  <c r="I62" l="1"/>
  <c r="M109"/>
  <c r="M101"/>
  <c r="K62"/>
  <c r="I56" s="1"/>
  <c r="L162"/>
  <c r="L71"/>
  <c r="K45"/>
  <c r="L82"/>
  <c r="L96"/>
  <c r="M169"/>
  <c r="M146"/>
  <c r="L146"/>
  <c r="L168"/>
  <c r="M130"/>
  <c r="L130"/>
  <c r="L169"/>
  <c r="J166"/>
  <c r="M116"/>
  <c r="L116"/>
  <c r="L109"/>
  <c r="L101"/>
  <c r="M91"/>
  <c r="L91"/>
  <c r="K166"/>
  <c r="M86"/>
  <c r="L86"/>
  <c r="M164"/>
  <c r="M82"/>
  <c r="M75"/>
  <c r="M162"/>
  <c r="L75"/>
  <c r="M161"/>
  <c r="K159"/>
  <c r="J62"/>
  <c r="L164"/>
  <c r="M64"/>
  <c r="L64"/>
  <c r="K42"/>
  <c r="K43"/>
  <c r="L139"/>
  <c r="L171"/>
  <c r="J159"/>
  <c r="I166"/>
  <c r="M96"/>
  <c r="M139"/>
  <c r="I159"/>
  <c r="M171"/>
  <c r="M71"/>
  <c r="M166" l="1"/>
  <c r="L159"/>
  <c r="M159"/>
  <c r="L166"/>
  <c r="L62"/>
  <c r="M62"/>
  <c r="I9" l="1"/>
  <c r="H13" i="3"/>
  <c r="H9" i="2"/>
  <c r="I25" l="1"/>
  <c r="H25"/>
  <c r="J29"/>
  <c r="J28"/>
  <c r="I16"/>
  <c r="J21"/>
  <c r="J8"/>
  <c r="J31" l="1"/>
  <c r="G43" l="1"/>
  <c r="J43" s="1"/>
  <c r="J45"/>
  <c r="G56" l="1"/>
  <c r="J56" s="1"/>
  <c r="J13"/>
  <c r="J25"/>
  <c r="H16"/>
  <c r="J15" l="1"/>
  <c r="J30" l="1"/>
  <c r="J12" l="1"/>
  <c r="J24"/>
  <c r="J16" l="1"/>
  <c r="J18"/>
  <c r="J22" l="1"/>
  <c r="J34"/>
  <c r="J11"/>
  <c r="J23"/>
  <c r="J20"/>
  <c r="J19"/>
  <c r="J9" l="1"/>
  <c r="P44" i="1" l="1"/>
</calcChain>
</file>

<file path=xl/comments1.xml><?xml version="1.0" encoding="utf-8"?>
<comments xmlns="http://schemas.openxmlformats.org/spreadsheetml/2006/main">
  <authors>
    <author>Автор</author>
  </authors>
  <commentList>
    <comment ref="G6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3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4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G65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6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7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 Долгосрочная целевая программа "Программа  содействия занятости населения  на 2009-2011 г.г."  </t>
        </r>
      </text>
    </comment>
    <comment ref="G8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0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H1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2" authorId="0">
      <text>
        <r>
          <rPr>
            <b/>
            <sz val="8"/>
            <color indexed="81"/>
            <rFont val="Tahoma"/>
            <family val="2"/>
            <charset val="204"/>
          </rPr>
          <t>МП "Комплексное развитие систем коммунальной инфраструктуры и энергосбережение в Череповецком муниципальном районе на 2014-2016 годы"</t>
        </r>
      </text>
    </comment>
    <comment ref="H11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ДЦП "Укрепление материально-технической базы муниципальных автономных, казённых и бюджетных учреждений Череповецкого муниципального района на 2012-2014 годы"</t>
        </r>
      </text>
    </comment>
    <comment ref="G11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1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2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оздоровление</t>
        </r>
      </text>
    </comment>
    <comment ref="G13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32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"Молодежная политика Череповецкого муниципального района на 2014-2016 годы"</t>
        </r>
      </text>
    </comment>
    <comment ref="G13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3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"Обеспечение законности, правопорядка и общественной безопасности в Череповецком муниципальном районе на 2014-2016 годы"</t>
        </r>
      </text>
    </comment>
    <comment ref="G14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2" authorId="0">
      <text>
        <r>
          <rPr>
            <sz val="8"/>
            <color indexed="81"/>
            <rFont val="Tahoma"/>
            <family val="2"/>
            <charset val="204"/>
          </rPr>
          <t xml:space="preserve">иные межбюджетных трансфертов для выплаты денежного поощрения лучшим муниципальным учреждениям культуры, находящимся на территориях сельских поселений, и их работникам </t>
        </r>
      </text>
    </comment>
    <comment ref="G14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"Развитие и сохранение культуры Череповецкого муниципального района на 2012-2014 годы"</t>
        </r>
      </text>
    </comment>
    <comment ref="G14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49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  <comment ref="G15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МП "Сохранение и развитие культурного потенциала Череповецкого муниципального района на 2014-2016 годы"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мтс 5,3 м</t>
        </r>
      </text>
    </comment>
    <comment ref="I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мтс 5,3 м</t>
        </r>
      </text>
    </comment>
    <comment ref="H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122-библиотека
</t>
        </r>
      </text>
    </comment>
    <comment ref="I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122-библиотека
</t>
        </r>
      </text>
    </comment>
  </commentList>
</comments>
</file>

<file path=xl/sharedStrings.xml><?xml version="1.0" encoding="utf-8"?>
<sst xmlns="http://schemas.openxmlformats.org/spreadsheetml/2006/main" count="1270" uniqueCount="367">
  <si>
    <t>Предоставление услуг по организации работы разнообразных консультаций, лекториев, народных университетов по различным отраслям знаний- оказание услуг звукозаписи: запись и перезапись речи, пения, инструментального исполнения заказчика на магнитную ленту, компакт-кассету, CD диск, записи фонограмм авторам, композиторам, артистам, выступающим на индивидуальной основе;- организация видеобслуживания населения;- оказание услуг по техническому обеспечению и техническому обслуживанию концертов коллективов различных жанров и отдельных исполнителей, театрально-зрелищных мероприятий (спектакли театров различных жанров, эстрадные шоу-программы, цирковые представления), спортивно-зрелищных мероприятий; - изготовление костюмов, ростовых кукол, реквизита, бутафорских изделий, декораций, выполнение художественного грима и пастижа; - предоставление игровых комнат для детей с организатором на время проведения мероприятий для взрослых; - оказание услуг по предоставлению помещений и аппаратуры для обеспечения дискотек, танцевальных вечеров отдыха и других мероприятий; оказание услуг по предоставлению помещений для репетиций, выступлений, занятий, хранения реквизита, установки автоматов (для бахил, кофе-машин, продуктовых) и детских аттракционов; - предоставление услуг по прокату сценических костюмов, обуви, реквизита и другого культурного инвентаря, аудио-, видеокассет с записями различных музыкальных произведений, звуковой и осветительной аппаратуры и другого профильного оборудования; - предоставление в аренду помещений, оборудования, в случаях, если такое предоставление осуществляется в целях обеспечения более эффективной организации основной деятельности Учреждения, для которой оно создано, или в целях рационального использования такого имущества, в соответствии с законодательством</t>
  </si>
  <si>
    <t>Свидетельство ОГРН 1053500586215</t>
  </si>
  <si>
    <t>№2113536021113  от 29.11.2011г. 35№001975947</t>
  </si>
  <si>
    <t>Свидетельство ИНН 3523014490</t>
  </si>
  <si>
    <t>35№002040317 от14.12.2005г.</t>
  </si>
  <si>
    <t>на приобретение материальных запасов (руб.)</t>
  </si>
  <si>
    <t>по оплате прочих услуг (руб.)</t>
  </si>
  <si>
    <t>здание ДК</t>
  </si>
  <si>
    <t>общая площадь  земельного участка, находящегося у Учреждения в постоянном бессрочном пользовании;(кв.м)</t>
  </si>
  <si>
    <t>Арендная плата за пользование имуществом</t>
  </si>
  <si>
    <t>Всего расходов, источником финансового обеспечения которых являются безвозмездные поступления</t>
  </si>
  <si>
    <t xml:space="preserve">Создание и организация работы самодеятельных творческих коллективов разных жанров (театральных, хореографических, цирковых, бальные танцы, фольклорных, хоровых, вокального и эстрадного пения, и другие виды искусства); создание и организация работы студий, кружков художественного творчества, любительских объединений и клубов по культурно-познавательным,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населения;- проведение массовых театрализованных праздников и представлений, народных гуляний, обрядов и ритуалов;- организация и проведение различных шоу-представлений, смотров,фестивалей, конкурсов, концертов, выставок, вечеров, спектаклей, и других форм показа результатов творческой деятельности клубных формирований Учреждения;-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мероприятий, в том числе по заявкам организаций, предприятий и отдельных граждан; привлечение в установленном порядке для проведения культурно-досуговых мероприятий профессиональных коллективов и исполнителей, сценаристов, режиссеров, хормейстеров, балетмейстеров и других специалистов по творческим жанрам и видам деятельности; постановка новых номеров, спектаклей, театрализованных представлений, концертных и других творческих программ; демонстрация кино-видеофильмов, слайдов; организация и проведение встреч с деятелями культуры, науки, литературы, искусства, спорта; - организация и проведение мастер-классов ведущими специалистами учреждения по различным направлениям творческой деятельности; организация и проведение гастролей творческих коллективов Учреждения; участие творческих коллективов учреждения в фестивалях, конкурсах, концертных программах различного уровня (региональных, Российских, Международных). </t>
  </si>
  <si>
    <t>раздел 3 "Об использовании имущества, закрепленного за Учреждением"</t>
  </si>
  <si>
    <t>Цели деятельности учреждения (подразделения) в соответствии с уставом учреждения (положением подразделения)</t>
  </si>
  <si>
    <t>Основные виды деятельности учреждения (подразделения) в соответствии с уставом учреждения (положением подразделения)</t>
  </si>
  <si>
    <t>Иные виды деятельности учреждения (подразделения) в соответствии с уставом учреждения (положением подразделения)</t>
  </si>
  <si>
    <t>Наименование услуг (работ)</t>
  </si>
  <si>
    <t>Категории физических и (или) юридических лиц, являющихся потребителями услуг (работ)</t>
  </si>
  <si>
    <t>Наименование документа</t>
  </si>
  <si>
    <t>Срок действия документа</t>
  </si>
  <si>
    <t xml:space="preserve"> Сведения о целях и видах деятельности учреждения (подразделения)</t>
  </si>
  <si>
    <t xml:space="preserve"> Перечень услуг (работ), относящихся в соответствии с уставом (положением подразделения) к основным видам деятельности  учреждения (подразделения), предоставление которых для физических и юридических лиц осуществляется за плату:</t>
  </si>
  <si>
    <t>Перечень разрешительных документов учреждения:</t>
  </si>
  <si>
    <t>Реквизиты документа 
(№ и дата)</t>
  </si>
  <si>
    <t>Количественный состав и квалификация работников</t>
  </si>
  <si>
    <t>количество штатных единиц</t>
  </si>
  <si>
    <t>причины, приведшие к изменению штатной численности</t>
  </si>
  <si>
    <t>квалификация работников</t>
  </si>
  <si>
    <t>на начало
года</t>
  </si>
  <si>
    <t>на конец
года</t>
  </si>
  <si>
    <t>общая сумма выставленных требований в возмещение ущерба по недостачам и хищениям материальных ценностей, денежных средств, а также от порчи материальных ценностей (в руб.)</t>
  </si>
  <si>
    <t>Наименование показателя</t>
  </si>
  <si>
    <t>примечания</t>
  </si>
  <si>
    <t>х</t>
  </si>
  <si>
    <t>изменения балансовой (остаточной) стоимости нефинансовых активов относительно предыдущего отчетного года (в процентах);</t>
  </si>
  <si>
    <t xml:space="preserve">сумма 
</t>
  </si>
  <si>
    <t xml:space="preserve">динамика
(увеличение, уменьшение)
относительно предыдущего отчетного года </t>
  </si>
  <si>
    <t>количество жалоб потребителей и принятые по результатам их рассмотрения меры</t>
  </si>
  <si>
    <t xml:space="preserve">наименование показателя </t>
  </si>
  <si>
    <t>в том числе:</t>
  </si>
  <si>
    <t>Поступления,  всего</t>
  </si>
  <si>
    <t>из них:</t>
  </si>
  <si>
    <t xml:space="preserve">субсидий на выполнение муниципального задания </t>
  </si>
  <si>
    <t>бюджетных инвестиций</t>
  </si>
  <si>
    <t xml:space="preserve">Показатели по поступлениям </t>
  </si>
  <si>
    <t>Раздел 2 "Результат деятельности Учреждения"</t>
  </si>
  <si>
    <t>Раздел 1 "Общие сведения об Учреждении"</t>
  </si>
  <si>
    <t>Выплаты,  всего</t>
  </si>
  <si>
    <t>в том числе на:</t>
  </si>
  <si>
    <t>заработную плату</t>
  </si>
  <si>
    <t>начисления на выплаты по оплате труда</t>
  </si>
  <si>
    <t>услуги связи</t>
  </si>
  <si>
    <t>оплату отопления и технологических нужд</t>
  </si>
  <si>
    <t>оплату потребления электрической энергии</t>
  </si>
  <si>
    <t>оплату водоснабжения помещений</t>
  </si>
  <si>
    <t>работы, услуги по содержанию имущества</t>
  </si>
  <si>
    <t>прочие работы, услуги</t>
  </si>
  <si>
    <t>прочие расходы</t>
  </si>
  <si>
    <t>увеличение стоимости основных средств</t>
  </si>
  <si>
    <t>увеличение стоимости материальных запасов</t>
  </si>
  <si>
    <t>Всего  расходов, связанных с выполнением муниципального  задания</t>
  </si>
  <si>
    <t>Показатели по выплатам учреждения (подразделения)</t>
  </si>
  <si>
    <t>Прочие выплаты</t>
  </si>
  <si>
    <t>районного бюджета</t>
  </si>
  <si>
    <t>платных услуг</t>
  </si>
  <si>
    <t>в том числе финансируемые за счёт:</t>
  </si>
  <si>
    <t>поступлений от приносящей доход деятельности</t>
  </si>
  <si>
    <t>количество объектов недвижимого имущества, находящегося у Учреждения на праве оперативного управления;</t>
  </si>
  <si>
    <t>общая балансовая (остаточная) стоимость недвижимого имущества, приобретенного Учреждением в отчетом году за счет средств, выделенных Учредителем Учреждению на указанные цели;</t>
  </si>
  <si>
    <t xml:space="preserve">сумма 
руб.
</t>
  </si>
  <si>
    <t>общая балансовая (остаточная) стоимость недвижимого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</si>
  <si>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общая балансовая (остаточная) стоимость особо ценного движимого имущества, находящегося у Учреждения на праве оперативного управления.</t>
  </si>
  <si>
    <t>дата</t>
  </si>
  <si>
    <t xml:space="preserve">           (подпись)   </t>
  </si>
  <si>
    <t xml:space="preserve"> (Расшифровка подписи)  </t>
  </si>
  <si>
    <t xml:space="preserve">Отчёт о результатах деятельности 
</t>
  </si>
  <si>
    <t xml:space="preserve">наименование государственного (муниципального) учреждения
</t>
  </si>
  <si>
    <t>районный бюджет</t>
  </si>
  <si>
    <t>областной бюджет</t>
  </si>
  <si>
    <t>поступления из бюджета поселений</t>
  </si>
  <si>
    <t>Всего расходов, источником финансового обеспечения которых являются поступления субсидий на иные цели</t>
  </si>
  <si>
    <t>субсидий на иные цели</t>
  </si>
  <si>
    <t>в том числе финансируемых за счёт:</t>
  </si>
  <si>
    <t xml:space="preserve">в том числе источником финансового обеспечения которых являются: </t>
  </si>
  <si>
    <t>поступлений из бюджета поселений</t>
  </si>
  <si>
    <t>(дата)</t>
  </si>
  <si>
    <t xml:space="preserve">на начало
отчетного года </t>
  </si>
  <si>
    <t>на конец
отчетного года</t>
  </si>
  <si>
    <t>и об использовании закреплённого за ним имущества на</t>
  </si>
  <si>
    <t>тип средств бюджета</t>
  </si>
  <si>
    <t>Код  субсидии</t>
  </si>
  <si>
    <t>изменения дебиторской и кредиторской задолженности Учреждения в разрезе поступлений (выплат), предусмотренных планом финансово-хозяйственной деятельности Учреждения, относительно предыдущего отчетного года, с указанием причин образования просроченной кредиторской задолженности, а также дебиторской задолженности, нереальной к взысканию:</t>
  </si>
  <si>
    <t>суммы доходов, полученных Учреждением от оказания платных услуг (выполнения работ), (руб.)</t>
  </si>
  <si>
    <t>по платежам в бюджет (руб.)</t>
  </si>
  <si>
    <t>Транспортные услуги</t>
  </si>
  <si>
    <t>(должность)</t>
  </si>
  <si>
    <t xml:space="preserve">Ответственный исполнитель                                        </t>
  </si>
  <si>
    <t>УТВЕРЖДАЮ</t>
  </si>
  <si>
    <t>(наименование должности, личная подпись руководителя)</t>
  </si>
  <si>
    <t>СОГЛАСОВАНО</t>
  </si>
  <si>
    <t>(наименование должности, личная подпись)</t>
  </si>
  <si>
    <t>общее количество потребителей, воспользовавшихся услугами (работами) Учреждения (в том числе платными для потребителей) (чел.)</t>
  </si>
  <si>
    <t xml:space="preserve">на начало 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</si>
  <si>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управления;(руб.)</t>
  </si>
  <si>
    <t xml:space="preserve">на конец 
отчетного года 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</si>
  <si>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аренду;(руб.)</t>
  </si>
  <si>
    <t>общая балансовая (остаточная) стоимость недвижимого имущества, находящегося у Учреждения на праве оперативного управления и переданного в безвозмездное пользование;(руб.)</t>
  </si>
  <si>
    <t>общая балансовая (остаточная) стоимость движимого имущества, находящегося у Учреждения на праве оперативного управления;(руб.)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</si>
  <si>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аренду; (руб.)</t>
  </si>
  <si>
    <t>общая балансовая (остаточная) стоимость движимого имущества, находящегося у Учреждения на праве оперативного управления и переданного в безвозмездное пользование; (руб.)</t>
  </si>
  <si>
    <t>общая площадь объектов недвижимого имущества, находящегося у Учреждения на праве оперативного управления; (кв.м)</t>
  </si>
  <si>
    <t>объем средств, полученных в отчетном году от распоряжения в установленном порядке имуществом, находящимся у Учреждения на праве оперативного управления, (руб.)</t>
  </si>
  <si>
    <t>динамика, %</t>
  </si>
  <si>
    <t xml:space="preserve">факт на конец
отчетного года в сравнении с фактом за 
предыдущий отчётный 
год </t>
  </si>
  <si>
    <t>Остаток средств на начало  года</t>
  </si>
  <si>
    <t>Остаток средств на конец года</t>
  </si>
  <si>
    <t xml:space="preserve">факт на конец
отчетного года в сравнении с планом </t>
  </si>
  <si>
    <t>фактические показатели за 
предыдущий отчётный 
год, руб.</t>
  </si>
  <si>
    <t>плановые показатели на начало
отчетного года,
руб.</t>
  </si>
  <si>
    <t>фактические показатели на конец
отчетного года ,
руб.</t>
  </si>
  <si>
    <t>Код 
КОСГУ
(Суб КОСГУ)</t>
  </si>
  <si>
    <t>223 
(021.00.00)</t>
  </si>
  <si>
    <t>223 
(022.00.00)</t>
  </si>
  <si>
    <t>223 
(023.00.00)</t>
  </si>
  <si>
    <t>фактические показатели за 
предыдущий отчётный 
год</t>
  </si>
  <si>
    <t>Сумма, руб.</t>
  </si>
  <si>
    <t>плановые показатели за 
отчётный 
год</t>
  </si>
  <si>
    <t>фактические показатели за 
отчётный 
год</t>
  </si>
  <si>
    <t>Динамика, %</t>
  </si>
  <si>
    <t>факт за отчетный год 
в сравнении с фактом за предыдущий отчётный 
год</t>
  </si>
  <si>
    <t xml:space="preserve">факт за отчетный год  в сравнении с планом </t>
  </si>
  <si>
    <t>общая площадь объектов недвижимого имущества, находящегося у Учреждения на праве оперативного управления и переданного в аренду; (кв.м)</t>
  </si>
  <si>
    <t>общая площадь объектов недвижимого имущества, находящегося у Учреждения на праве оперативного управления и переданного в безвозмездное пользование; (кв.м)</t>
  </si>
  <si>
    <t>общая балансовая (остаточная) стоимость движимого имущества, приобретенного Учреждением в отчетом году за счет средств, выделенных Учредителем Учреждению на указанные цели;</t>
  </si>
  <si>
    <t>общая балансовая (остаточная) стоимость движимого имущества, приобретенного Учреждением в отчетном году за счет доходов, полученных от платных услуг и иной приносящей доход деятельности;</t>
  </si>
  <si>
    <t>физические и (или) юридические лица, без ограничения</t>
  </si>
  <si>
    <t>бессрочно</t>
  </si>
  <si>
    <t>сумма
на конец
отчетного года</t>
  </si>
  <si>
    <t>по начислениям на выплаты по оплате труда (руб.)</t>
  </si>
  <si>
    <t>дебиторская задолженность по выданным авансам за счет доходов, полученных от приносящей доход деятельности, всего (руб.)</t>
  </si>
  <si>
    <t>по оплате услуг связи (руб.)</t>
  </si>
  <si>
    <t>по оплате коммунальных услуг (руб.)</t>
  </si>
  <si>
    <t>дебиторская задолженность по выданным авансам, полученным за счет средств бюджета всего (%.)</t>
  </si>
  <si>
    <t>дебиторская задолженность по доходам, полученным за счёт средств бюджета (%.)</t>
  </si>
  <si>
    <t>кредиторская задолженность по расчетам с поставщиками и подрядчиками за счет средств бюджета,  всего (%.)</t>
  </si>
  <si>
    <t>кредиторская задолженность по расчетам с поставщиками и подрядчиками за счет доходов от приносящей доход деятельности,  всего (%.)</t>
  </si>
  <si>
    <t>сумма
на конец предыдущего отчетного года</t>
  </si>
  <si>
    <t>изменения цен (тарифов) на платные услуги (работы), оказываемые потребителям в течение отчетного периода, (%.);</t>
  </si>
  <si>
    <t>общая (кадастровая) стоимость земельного участка, находящегося у Учреждения в постоянном бессрочном пользовании; (руб.)</t>
  </si>
  <si>
    <t>гараж</t>
  </si>
  <si>
    <t xml:space="preserve">Директор МУК ЧМР "МЦДК" </t>
  </si>
  <si>
    <t>В.С. Четвериков</t>
  </si>
  <si>
    <t xml:space="preserve">Муниципального учреждения культуры Череповецкого муниципального района 
"Межпоселенческий центральный дом культуры" </t>
  </si>
  <si>
    <t>Фактическая заработная плата работников по всем источникам поступлений
(руб.)</t>
  </si>
  <si>
    <t>среднегодовая численность работников
(чел.)</t>
  </si>
  <si>
    <t>средняя заработная плата работников учреждения
(руб.)</t>
  </si>
  <si>
    <t xml:space="preserve">Организация досуга;- обеспечение жителей Череповецкого муниципального района услугами организации культуры;- максимальное удовлетворение социально-культурных, духовных потребностей различных категорий населения;- приобщение личности к культуре и духовным ценностям.
</t>
  </si>
  <si>
    <t>Устав Муниципального учреждения культуры Череповецкого муниципального  района ""Межпоселенческий центральный дом культуры" " (новая редакция)</t>
  </si>
  <si>
    <t>Утвержден постановлением администрации района от 16.11.2011 г.№1681</t>
  </si>
  <si>
    <t>дебиторская задолженность по доходам, полученных от приносящей доход деятельности, всего  (%.)</t>
  </si>
  <si>
    <t>340
(092.00.00)</t>
  </si>
  <si>
    <t xml:space="preserve">Сведения об исполнении муниципального задания </t>
  </si>
  <si>
    <t xml:space="preserve">Единица измерения </t>
  </si>
  <si>
    <t xml:space="preserve">Значение, утверждённое в муниципальном задании на отчётный период </t>
  </si>
  <si>
    <t>Фактические значение за отчётный период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</si>
  <si>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</si>
  <si>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</si>
  <si>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 xml:space="preserve"> оплата ГСМ  </t>
  </si>
  <si>
    <t>суммы доходов, полученных Учреждением от собственности, сданной в аренду , (руб.)</t>
  </si>
  <si>
    <t>суммы доходов, полученных Учреждением, источником которых являются добровольные пожертвования (руб.)</t>
  </si>
  <si>
    <t>добровольных пожертвований</t>
  </si>
  <si>
    <t>Социальные пособия, выплачиваемые организациями сектора госуд.управл.</t>
  </si>
  <si>
    <t>средства от добровольных пожертвований</t>
  </si>
  <si>
    <t>1.Создание и организация работы самодеятельных творческих коллективов разных жанров</t>
  </si>
  <si>
    <t xml:space="preserve">2.Создание и организация работы студий, кружков  художественного творчества любительских объединений и клубов по культурно- познавательным, научно-техническим, природно-экологическим, культурно-бытовым, коллекционно-собирательным и иным интересам, других клубных формирований по различным направлениям культурно-досуговой деятельности в зависимости от запросов населения. </t>
  </si>
  <si>
    <t>3.Проведение массовых театрализованных праздников и представлений, народных гуляний, обрядов и ритуалов.</t>
  </si>
  <si>
    <t>4. Организация и проведение различных шоу -представлений, смотров, фестивалей, конкурсов, концертов, выставок, вечеров, спектаклей и других форм показа результатов творческой деятельности клубных формирований Учреждения.</t>
  </si>
  <si>
    <t xml:space="preserve">5. Организация досуга различных групп населения Череповецкого муниципального района: проведение тематических вечеров, танцевальных, вечеров отдыха, праздников, встреч, гражданских и семейных обрядов, балов, дискотек, детских утренников, карнавалов, игровых и других развлекательных программ, концертов, спектаклей и других культурно-досуговых мероприятий. </t>
  </si>
  <si>
    <t>6. Привлечение в установленном порядке для проведения культурно-досуговых мероприятий профессиональных коллективов и исполнителей, сценаристов, режиссёров хормейстеров, балетмейстеров, и других спецмалистов по творческим жанрам и видам деятельности</t>
  </si>
  <si>
    <t>7. Постановка новых номеров, спектаклей, театрализованных представлений, концертных и других творческих программ</t>
  </si>
  <si>
    <t>8. Демонстрация кино-, видеофильмов, слайдов</t>
  </si>
  <si>
    <t>9. Организация и проведение встреч с деятелями культуры, науки, литературы, искусства, спорта</t>
  </si>
  <si>
    <t>10. Организация и проведение мастер-классов ведущими специалистами учреждения по различным направлениям творческой деятельности</t>
  </si>
  <si>
    <t>11. Организация и проведение гастролей творческих коллективов Учреждения</t>
  </si>
  <si>
    <t>12. Участие творческих коллективов Учреждения в фестивалях, конкурсах, концертных программах различного уровня (региональных, Российских, Международных).</t>
  </si>
  <si>
    <t>кол. ед.</t>
  </si>
  <si>
    <t>меропри-ятия</t>
  </si>
  <si>
    <t>-</t>
  </si>
  <si>
    <t>статистический отчёт</t>
  </si>
  <si>
    <t>информационный отчёт</t>
  </si>
  <si>
    <t>Доходов от собственности</t>
  </si>
  <si>
    <t>областного бюджета</t>
  </si>
  <si>
    <t>поступления из бюджета области</t>
  </si>
  <si>
    <t>226
(092.00.00)</t>
  </si>
  <si>
    <t>Реализация МП "Молодежная политика Череповецкого муниципального района на 2014-2016 годы"</t>
  </si>
  <si>
    <t>Реализация МП "Комплексное развитие систем коммунальной инфраструктуры и энергосбережение в Череповецком муниципальном районе на 2014-2016 годы"</t>
  </si>
  <si>
    <t>801.92.0159</t>
  </si>
  <si>
    <t xml:space="preserve">Иные межбюджетные трансферты для выплаты денежного поощрения лучшим муниципальным учреждениям культуры, находящимся на территориях сельских поселений, и их работникам </t>
  </si>
  <si>
    <t xml:space="preserve"> 801.80.5147</t>
  </si>
  <si>
    <t>Главный специалист</t>
  </si>
  <si>
    <t xml:space="preserve">от добровольных пожертвований и иных поступлений </t>
  </si>
  <si>
    <t>801.50.2514</t>
  </si>
  <si>
    <t xml:space="preserve"> 801.50.2514</t>
  </si>
  <si>
    <t>Меры социальной поддержки по частичной оплате стоимости путевки на санаторно-курортное лечение работников бюджетной сферы</t>
  </si>
  <si>
    <t>отчёт формы № 7-НК</t>
  </si>
  <si>
    <t>по оплате услуг на содержание имущества (руб.)</t>
  </si>
  <si>
    <t>801.20.2059</t>
  </si>
  <si>
    <t>801.20.1262</t>
  </si>
  <si>
    <t>801.20.1259</t>
  </si>
  <si>
    <t>801.20.2308</t>
  </si>
  <si>
    <t>6 177 759,84
(909254,94)</t>
  </si>
  <si>
    <t>5543773,27
(1258783,83)</t>
  </si>
  <si>
    <t>Абрамова Н.В.</t>
  </si>
  <si>
    <t>Электроэнергия</t>
  </si>
  <si>
    <t>Страховые взносы в ФСС, ТФОМС,</t>
  </si>
  <si>
    <t>Транспортный налог, налог на имущество, земельный налог</t>
  </si>
  <si>
    <t>Услуги связи, услуги интернет-канала</t>
  </si>
  <si>
    <t>Теплоэнергия; водоснабжение, водоотведение</t>
  </si>
  <si>
    <t>Реализация МП "Сохранение и развитие культурного потенциала Череповецкого муниципального района на 2014-2018 годы"</t>
  </si>
  <si>
    <t>Реализация МП "Обеспечение законности, правопорядка и общественной безопасности в Череповецком муниципальном районе на 2014-2018 годы"</t>
  </si>
  <si>
    <t xml:space="preserve"> 801.20.1259</t>
  </si>
  <si>
    <t>Вывоз ТБО, уборка территории</t>
  </si>
  <si>
    <t>+2,34%</t>
  </si>
  <si>
    <t>просроченная задолженность по страховым взносам</t>
  </si>
  <si>
    <t>Прочие платежи в бюджет</t>
  </si>
  <si>
    <t>Просроченная дебиторская задолженность  в сумме 3588,98 руб.; по начислениям на выплаты по опл.труда и накоп.части пенсии в сумме 0,32 руб.,ТФОМС в сумме   33,40 руб., по ЕСН в сумме 700,6 руб.</t>
  </si>
  <si>
    <t xml:space="preserve">Показ концертных (организация показа) и концертных программ (Платная)
</t>
  </si>
  <si>
    <t>чел.</t>
  </si>
  <si>
    <t>работа по организации деятельности клубных формирований и формирований самодеятельного народного творчества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</si>
  <si>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(Народные гуляния, праздники, торжественные мероприятия, памятные даты)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</si>
  <si>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(Фестивали)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</si>
  <si>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(Конкурсы, смотры)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</si>
  <si>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(Выставки)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</si>
  <si>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(Творческих (фестиваль,выставка,конкурс,смотр))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</si>
  <si>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(Культурно-массовые (иные зрелищные мероприятия))</t>
  </si>
  <si>
    <t>количество разработанных документов</t>
  </si>
  <si>
    <t>методическая работа в установленной сфере деятельности (Предоставление консультационных и методических услуг -Культура, никематография, архивное дело, туризм): -количество отчетов, составленных по результатам работы</t>
  </si>
  <si>
    <t>количество проведенных консультаций</t>
  </si>
  <si>
    <t>шт.</t>
  </si>
  <si>
    <t>работа по организации и проведению культурно-массовых, просветительских и творческих мероприятий, конкурсов, фестивалей, выставок и концертов (Конференции, семинары)</t>
  </si>
  <si>
    <t>189528,93
(80158,93)</t>
  </si>
  <si>
    <t>31970,00
(0,00)</t>
  </si>
  <si>
    <t>6 177 759,84
(824176,74)</t>
  </si>
  <si>
    <t>5479792,20
(1128824,32)</t>
  </si>
  <si>
    <t>3317400,63
(947371,46)</t>
  </si>
  <si>
    <t>801.20.2514</t>
  </si>
  <si>
    <t xml:space="preserve">        Часть 1. Сведения об оказываемых муниципальных услугах &lt;1&gt;</t>
  </si>
  <si>
    <t xml:space="preserve">                                                                 </t>
  </si>
  <si>
    <r>
      <t>1.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концертных (организация показа) и концертных программ (Платная)</t>
    </r>
  </si>
  <si>
    <t>Уникальный   номер по базовому (отраслевому) перечню 07002000900100000002103</t>
  </si>
  <si>
    <r>
      <t xml:space="preserve">2. Категории потребителей муниципальной услуги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</t>
    </r>
  </si>
  <si>
    <t>3.  Сведения  о фактическом достижении показателей, характеризующих объем и (или) качество муниципальной услуги:</t>
  </si>
  <si>
    <t>3.1.   Сведения   о  фактическом  достижении  показателей, 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</si>
  <si>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</si>
  <si>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</si>
  <si>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</si>
  <si>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</si>
  <si>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наименование показателя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</si>
  <si>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</si>
  <si>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</si>
  <si>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</si>
  <si>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допустимое (возможное) отклонение</t>
  </si>
  <si>
    <t>отклонение, превышающее допустимое (возможное) значение</t>
  </si>
  <si>
    <t>причина отклонения</t>
  </si>
  <si>
    <t>Виды концертов и концертных программ</t>
  </si>
  <si>
    <t>(наименование показателя)</t>
  </si>
  <si>
    <t>Места проведения концертов и концертных программ</t>
  </si>
  <si>
    <t>(наименование показателя</t>
  </si>
  <si>
    <t>________</t>
  </si>
  <si>
    <t>наименование</t>
  </si>
  <si>
    <t>код</t>
  </si>
  <si>
    <t>С учетом всех форм</t>
  </si>
  <si>
    <t>Стационар</t>
  </si>
  <si>
    <t>3.2.  Сведения  о фактическом достижении показателей, характеризующих объем</t>
  </si>
  <si>
    <t>муниципальной услуги:</t>
  </si>
  <si>
    <t>Показатель, характеризующий условия (формы)</t>
  </si>
  <si>
    <t>оказания муниципальной услуги</t>
  </si>
  <si>
    <t>Показатель объема муниципальной услуги</t>
  </si>
  <si>
    <t>Средний размер платы (цена, тариф)</t>
  </si>
  <si>
    <t>утверждено в</t>
  </si>
  <si>
    <t>муниципальном задании на год</t>
  </si>
  <si>
    <t>Число зрителей</t>
  </si>
  <si>
    <t>человек</t>
  </si>
  <si>
    <t>Раздел 2</t>
  </si>
  <si>
    <r>
      <t>2.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2"/>
        <color theme="1"/>
        <rFont val="Times New Roman"/>
        <family val="1"/>
        <charset val="204"/>
      </rPr>
      <t xml:space="preserve">Наименование муниципальной услуги  </t>
    </r>
    <r>
      <rPr>
        <b/>
        <u/>
        <sz val="12"/>
        <color theme="1"/>
        <rFont val="Times New Roman"/>
        <family val="1"/>
        <charset val="204"/>
      </rPr>
      <t>Показ (организация показа) концертов и концертных программ (Платная)</t>
    </r>
  </si>
  <si>
    <t>Уникальный   номер по базовому (отраслевому) перечню 0700200090020000000103</t>
  </si>
  <si>
    <t>На выезде</t>
  </si>
  <si>
    <t>Количество публичных выступлений</t>
  </si>
  <si>
    <t>единиц</t>
  </si>
  <si>
    <t xml:space="preserve">   </t>
  </si>
  <si>
    <t>Часть 2. Сведения о выполняемых работах &lt;3&gt;</t>
  </si>
  <si>
    <t>Раздел 1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</si>
  <si>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</si>
  <si>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07025100000000000004103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</si>
  <si>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     </t>
    </r>
  </si>
  <si>
    <t>3.  Сведения  о фактическом достижении показателей, характеризующих объем и (или) качество работы:</t>
  </si>
  <si>
    <t>3.1.   Сведения   о  фактическом  достижении  показателей,  характеризующих качество работы:</t>
  </si>
  <si>
    <t>Уникальный</t>
  </si>
  <si>
    <t>номер реестровой записи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</si>
  <si>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</si>
  <si>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</si>
  <si>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</si>
  <si>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исполнено на</t>
  </si>
  <si>
    <t>отчетную дату</t>
  </si>
  <si>
    <t>'196560000132258010607025100000000000004</t>
  </si>
  <si>
    <t>3.2.  Сведения  о фактическом достижении показателей, характеризующих объем работы:</t>
  </si>
  <si>
    <t>Показатель объема работы</t>
  </si>
  <si>
    <t>'196560000132258010607025100000000000004103103</t>
  </si>
  <si>
    <t>Количество клубных формирований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</si>
  <si>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</t>
    </r>
    <r>
      <rPr>
        <b/>
        <u/>
        <sz val="12"/>
        <color rgb="FF000000"/>
        <rFont val="Times New Roman"/>
        <family val="1"/>
        <charset val="204"/>
      </rPr>
      <t xml:space="preserve">Организация деятельности клубных формирований и формирований самодеятельного народного творчества </t>
    </r>
  </si>
  <si>
    <t xml:space="preserve">Уникальный номер по базовому (отраслевому) перечню 07025100000000000006100                                               </t>
  </si>
  <si>
    <r>
      <t xml:space="preserve">2. Категории потребителей работы </t>
    </r>
    <r>
      <rPr>
        <b/>
        <u/>
        <sz val="12"/>
        <color rgb="FF000000"/>
        <rFont val="Times New Roman"/>
        <family val="1"/>
        <charset val="204"/>
      </rPr>
      <t>В интересах общества</t>
    </r>
    <r>
      <rPr>
        <sz val="12"/>
        <color theme="1"/>
        <rFont val="Times New Roman"/>
        <family val="1"/>
        <charset val="204"/>
      </rPr>
      <t xml:space="preserve">,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  <r>
      <rPr>
        <sz val="12"/>
        <color theme="1"/>
        <rFont val="Times New Roman"/>
        <family val="1"/>
        <charset val="204"/>
      </rPr>
      <t xml:space="preserve">   </t>
    </r>
  </si>
  <si>
    <t>'196560000132258010607056100000000000006100102</t>
  </si>
  <si>
    <t>Раздел 3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</si>
  <si>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</si>
  <si>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07061100200000000007103                                                     </t>
  </si>
  <si>
    <r>
      <t>2. Категории потребителей работы</t>
    </r>
    <r>
      <rPr>
        <b/>
        <sz val="12"/>
        <color theme="1"/>
        <rFont val="Times New Roman"/>
        <family val="1"/>
        <charset val="204"/>
      </rPr>
      <t xml:space="preserve">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</si>
  <si>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Виды мероприятий</t>
  </si>
  <si>
    <t>Место проведения мероприятий</t>
  </si>
  <si>
    <t>Наименование</t>
  </si>
  <si>
    <t>'196560000132258010607061100200000000007103101</t>
  </si>
  <si>
    <t>Творческих (фестиваль, выставка, конкурс, смотр)</t>
  </si>
  <si>
    <t>Количество проведенных мероприятий</t>
  </si>
  <si>
    <t>Раздел 4</t>
  </si>
  <si>
    <r>
      <t xml:space="preserve">1.Наименование работы  </t>
    </r>
    <r>
      <rPr>
        <b/>
        <u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</si>
  <si>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07049100200000000004102 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</si>
  <si>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</si>
  <si>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'196560000132258010607049100200000000004102101</t>
  </si>
  <si>
    <t>Творческих (фестиваль, выставка, конкурс, смотр</t>
  </si>
  <si>
    <t>Раздел 5</t>
  </si>
  <si>
    <t xml:space="preserve">Уникальный номер по базовому (отраслевому) перечню  07061100100000000008103                                                  </t>
  </si>
  <si>
    <t>'196560000132258010607061100100000000008103102</t>
  </si>
  <si>
    <t>Культурно-массовых (иные зрелищные мероприятия)</t>
  </si>
  <si>
    <t>Раздел 6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</si>
  <si>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 xml:space="preserve">Наименование работы  </t>
    </r>
    <r>
      <rPr>
        <b/>
        <sz val="12"/>
        <color rgb="FF000000"/>
        <rFont val="Times New Roman"/>
        <family val="1"/>
        <charset val="204"/>
      </rPr>
      <t>Организация и проведение культурно-массовых мероприятий</t>
    </r>
  </si>
  <si>
    <t xml:space="preserve">Уникальный номер по базовому (отраслевому) перечню   07049100100000000005102                                                      </t>
  </si>
  <si>
    <r>
      <t xml:space="preserve">2. Категории потребителей работы  </t>
    </r>
    <r>
      <rPr>
        <b/>
        <u/>
        <sz val="12"/>
        <color theme="1"/>
        <rFont val="Times New Roman"/>
        <family val="1"/>
        <charset val="204"/>
      </rPr>
      <t>юридические лица, физические лица</t>
    </r>
  </si>
  <si>
    <t>'196560000132258010607049100100000000005102101</t>
  </si>
  <si>
    <t>Раздел 7</t>
  </si>
  <si>
    <t xml:space="preserve">Уникальный номер по базовому (отраслевому) перечню  07061100300000000006103                                                   </t>
  </si>
  <si>
    <r>
      <t xml:space="preserve">2. Категории потребителей работы </t>
    </r>
    <r>
      <rPr>
        <b/>
        <u/>
        <sz val="12"/>
        <color theme="1"/>
        <rFont val="Times New Roman"/>
        <family val="1"/>
        <charset val="204"/>
      </rPr>
      <t>физические лица, юридические лица</t>
    </r>
  </si>
  <si>
    <t>'19656000013225801061100300000000006103101</t>
  </si>
  <si>
    <t>Методических (семинар, конференция)</t>
  </si>
  <si>
    <t>36500,00
(0,00)</t>
  </si>
  <si>
    <t>Теплоэнергия; электроэнергия; водоснабжение, водоотведение</t>
  </si>
  <si>
    <t>Страховые взносы в ФСС, ТФОМС,ПФР</t>
  </si>
  <si>
    <t>Приобретение основных средств</t>
  </si>
  <si>
    <t>Заместитель главы района</t>
  </si>
  <si>
    <t>А.В. Прокофьев</t>
  </si>
  <si>
    <t>14 чел. - высшее образование
10 чел. - среднее профессиональное образование
1 чел. - начальное профессиональное образование  1 чел. - среднее полное общее образование, 3- общее основное образование</t>
  </si>
  <si>
    <t>11 чел. - высшее образование
4 чел. - среднее профессиональное образование
  4 чел. - среднее полное общее образование</t>
  </si>
  <si>
    <t>Просроченная дебиторская задолженность  в сумме 3588,98 руб.</t>
  </si>
  <si>
    <t>Цены (тарифы) на платные услуги (работы), оказываемые потребителям</t>
  </si>
  <si>
    <t>Стоимость платных услуг, предоставляемых МУК ЧМР "Межпоселенческий центральный дом культуры" на 2017 год.</t>
  </si>
  <si>
    <t>1. Детская дискотека - 50 рублей.</t>
  </si>
  <si>
    <t>2. Детская дискотека с игровой программой - 80 рублей.</t>
  </si>
  <si>
    <t>4. Театрализованное праздничное представление - 150 рублей.</t>
  </si>
  <si>
    <t>5. Тематическое мероприятие - 50 рублей.</t>
  </si>
  <si>
    <t>6. Услуги по техническому обеспечению мероприятий - от 2000 рублей/час.</t>
  </si>
  <si>
    <t>7. Услуги по проведению дискотеки (6 часов) - 4000 рублей.</t>
  </si>
  <si>
    <t>8. Услуги ведущего мероприятия (в зависимости от уровня мероприятия, сложности подготовки сценария) - цена договорная, от 1500 рублей/час.</t>
  </si>
  <si>
    <t>9.Выезд на дом персонала для поздравления (10 минут) - 1000 рублей.</t>
  </si>
  <si>
    <t>10. Выезд на дом персонала для поздравления (20 минут, с игровой программой) - 1500 рублей.</t>
  </si>
  <si>
    <t>11. Организация звукового обеспечения мероприятия на выезде ( в зависимости от сложности мероприятия) - цены договорная, от 1500 рублей/час.</t>
  </si>
  <si>
    <t>12. Услуги по организации занятий в кружках и студиях - 125 рублей/занятие.</t>
  </si>
  <si>
    <t>МУК ЧМР "МЦДК" льготы не предоставляет.</t>
  </si>
  <si>
    <t>3. Концерт творческих коллективов ДК - 100 рублей.</t>
  </si>
</sst>
</file>

<file path=xl/styles.xml><?xml version="1.0" encoding="utf-8"?>
<styleSheet xmlns="http://schemas.openxmlformats.org/spreadsheetml/2006/main">
  <numFmts count="4">
    <numFmt numFmtId="164" formatCode="00\.00\.00"/>
    <numFmt numFmtId="165" formatCode="0.0"/>
    <numFmt numFmtId="166" formatCode="#,##0.0"/>
    <numFmt numFmtId="167" formatCode="0.0%"/>
  </numFmts>
  <fonts count="63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Arial Cyr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u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13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i/>
      <sz val="11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9"/>
      <name val="Arial"/>
      <family val="2"/>
      <charset val="204"/>
    </font>
    <font>
      <sz val="12"/>
      <name val="Times New Roman"/>
      <family val="1"/>
      <charset val="204"/>
    </font>
    <font>
      <sz val="14"/>
      <color indexed="8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.5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rgb="FFFFFFD9"/>
        </stop>
        <stop position="1">
          <color rgb="FFD5FFD5"/>
        </stop>
      </gradientFill>
    </fill>
    <fill>
      <gradientFill type="path" left="0.5" right="0.5" top="0.5" bottom="0.5">
        <stop position="0">
          <color rgb="FFFFFFDD"/>
        </stop>
        <stop position="1">
          <color rgb="FFD9FFD9"/>
        </stop>
      </gradientFill>
    </fill>
  </fills>
  <borders count="1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9" fillId="0" borderId="0" applyNumberFormat="0" applyFill="0" applyBorder="0" applyAlignment="0" applyProtection="0"/>
  </cellStyleXfs>
  <cellXfs count="686">
    <xf numFmtId="0" fontId="0" fillId="0" borderId="0" xfId="0"/>
    <xf numFmtId="0" fontId="4" fillId="2" borderId="0" xfId="0" applyFont="1" applyFill="1" applyAlignment="1"/>
    <xf numFmtId="0" fontId="5" fillId="2" borderId="0" xfId="0" applyFont="1" applyFill="1"/>
    <xf numFmtId="0" fontId="6" fillId="2" borderId="0" xfId="0" applyFont="1" applyFill="1"/>
    <xf numFmtId="0" fontId="5" fillId="2" borderId="0" xfId="0" applyFont="1" applyFill="1" applyAlignment="1"/>
    <xf numFmtId="0" fontId="7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7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9" fillId="2" borderId="0" xfId="0" applyFont="1" applyFill="1" applyAlignment="1"/>
    <xf numFmtId="0" fontId="9" fillId="2" borderId="0" xfId="0" applyFont="1" applyFill="1" applyBorder="1" applyAlignment="1"/>
    <xf numFmtId="49" fontId="9" fillId="2" borderId="0" xfId="0" applyNumberFormat="1" applyFont="1" applyFill="1" applyAlignment="1"/>
    <xf numFmtId="0" fontId="0" fillId="2" borderId="0" xfId="0" applyFill="1"/>
    <xf numFmtId="0" fontId="2" fillId="0" borderId="0" xfId="0" applyFont="1" applyBorder="1" applyAlignment="1">
      <alignment wrapText="1"/>
    </xf>
    <xf numFmtId="0" fontId="0" fillId="0" borderId="0" xfId="0" applyAlignment="1">
      <alignment horizontal="center"/>
    </xf>
    <xf numFmtId="0" fontId="16" fillId="2" borderId="0" xfId="0" applyFont="1" applyFill="1"/>
    <xf numFmtId="0" fontId="2" fillId="2" borderId="0" xfId="0" applyFont="1" applyFill="1" applyBorder="1" applyAlignment="1">
      <alignment wrapText="1"/>
    </xf>
    <xf numFmtId="0" fontId="12" fillId="2" borderId="0" xfId="0" applyFont="1" applyFill="1" applyBorder="1" applyAlignment="1"/>
    <xf numFmtId="0" fontId="12" fillId="2" borderId="0" xfId="0" applyFont="1" applyFill="1" applyBorder="1" applyAlignment="1">
      <alignment horizontal="left"/>
    </xf>
    <xf numFmtId="0" fontId="14" fillId="2" borderId="0" xfId="0" applyFont="1" applyFill="1" applyBorder="1" applyAlignment="1"/>
    <xf numFmtId="0" fontId="19" fillId="2" borderId="0" xfId="0" applyFont="1" applyFill="1"/>
    <xf numFmtId="0" fontId="19" fillId="2" borderId="0" xfId="0" applyFont="1" applyFill="1" applyAlignment="1">
      <alignment horizontal="center"/>
    </xf>
    <xf numFmtId="0" fontId="21" fillId="2" borderId="0" xfId="0" applyFont="1" applyFill="1"/>
    <xf numFmtId="0" fontId="0" fillId="2" borderId="0" xfId="0" applyFill="1" applyAlignment="1">
      <alignment horizontal="right"/>
    </xf>
    <xf numFmtId="14" fontId="9" fillId="2" borderId="2" xfId="0" applyNumberFormat="1" applyFont="1" applyFill="1" applyBorder="1" applyAlignment="1">
      <alignment horizontal="center"/>
    </xf>
    <xf numFmtId="0" fontId="20" fillId="2" borderId="0" xfId="0" applyFont="1" applyFill="1" applyAlignment="1">
      <alignment horizontal="justify"/>
    </xf>
    <xf numFmtId="0" fontId="0" fillId="2" borderId="0" xfId="0" applyFill="1" applyAlignment="1">
      <alignment horizontal="center"/>
    </xf>
    <xf numFmtId="0" fontId="11" fillId="2" borderId="0" xfId="0" applyFont="1" applyFill="1"/>
    <xf numFmtId="0" fontId="0" fillId="2" borderId="0" xfId="0" applyFill="1" applyBorder="1" applyAlignment="1"/>
    <xf numFmtId="0" fontId="5" fillId="3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wrapText="1"/>
    </xf>
    <xf numFmtId="0" fontId="6" fillId="3" borderId="8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25" fillId="3" borderId="0" xfId="0" applyFont="1" applyFill="1" applyAlignment="1">
      <alignment vertical="top" wrapText="1"/>
    </xf>
    <xf numFmtId="0" fontId="14" fillId="3" borderId="0" xfId="0" applyFont="1" applyFill="1" applyAlignment="1">
      <alignment wrapText="1"/>
    </xf>
    <xf numFmtId="0" fontId="24" fillId="5" borderId="9" xfId="0" applyFont="1" applyFill="1" applyBorder="1" applyAlignment="1">
      <alignment vertical="center" wrapText="1"/>
    </xf>
    <xf numFmtId="0" fontId="17" fillId="5" borderId="10" xfId="0" applyFont="1" applyFill="1" applyBorder="1" applyAlignment="1">
      <alignment wrapText="1"/>
    </xf>
    <xf numFmtId="0" fontId="24" fillId="5" borderId="11" xfId="0" applyFont="1" applyFill="1" applyBorder="1" applyAlignment="1">
      <alignment vertical="center" wrapText="1"/>
    </xf>
    <xf numFmtId="0" fontId="5" fillId="4" borderId="12" xfId="0" applyFont="1" applyFill="1" applyBorder="1" applyAlignment="1"/>
    <xf numFmtId="0" fontId="5" fillId="2" borderId="13" xfId="0" applyFont="1" applyFill="1" applyBorder="1"/>
    <xf numFmtId="0" fontId="17" fillId="5" borderId="15" xfId="0" applyFont="1" applyFill="1" applyBorder="1" applyAlignment="1">
      <alignment wrapText="1"/>
    </xf>
    <xf numFmtId="0" fontId="24" fillId="5" borderId="16" xfId="0" applyFont="1" applyFill="1" applyBorder="1" applyAlignment="1">
      <alignment vertical="center" wrapText="1"/>
    </xf>
    <xf numFmtId="0" fontId="24" fillId="5" borderId="17" xfId="0" applyFont="1" applyFill="1" applyBorder="1" applyAlignment="1">
      <alignment vertical="center" wrapText="1"/>
    </xf>
    <xf numFmtId="1" fontId="21" fillId="2" borderId="2" xfId="0" applyNumberFormat="1" applyFont="1" applyFill="1" applyBorder="1" applyAlignment="1"/>
    <xf numFmtId="0" fontId="0" fillId="2" borderId="2" xfId="0" applyFill="1" applyBorder="1"/>
    <xf numFmtId="0" fontId="22" fillId="2" borderId="0" xfId="0" applyFont="1" applyFill="1" applyBorder="1" applyAlignment="1"/>
    <xf numFmtId="0" fontId="22" fillId="2" borderId="18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left"/>
    </xf>
    <xf numFmtId="0" fontId="33" fillId="2" borderId="0" xfId="0" applyFont="1" applyFill="1"/>
    <xf numFmtId="0" fontId="22" fillId="2" borderId="0" xfId="0" applyFont="1" applyFill="1" applyBorder="1" applyAlignment="1">
      <alignment horizontal="center"/>
    </xf>
    <xf numFmtId="0" fontId="34" fillId="2" borderId="0" xfId="0" applyFont="1" applyFill="1"/>
    <xf numFmtId="0" fontId="12" fillId="3" borderId="7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2" fillId="2" borderId="0" xfId="0" applyFont="1" applyFill="1"/>
    <xf numFmtId="4" fontId="17" fillId="2" borderId="28" xfId="0" applyNumberFormat="1" applyFont="1" applyFill="1" applyBorder="1" applyAlignment="1">
      <alignment horizontal="center"/>
    </xf>
    <xf numFmtId="4" fontId="17" fillId="2" borderId="13" xfId="0" applyNumberFormat="1" applyFont="1" applyFill="1" applyBorder="1" applyAlignment="1">
      <alignment horizontal="center"/>
    </xf>
    <xf numFmtId="0" fontId="12" fillId="3" borderId="36" xfId="0" applyFont="1" applyFill="1" applyBorder="1" applyAlignment="1">
      <alignment horizontal="center" vertical="center" wrapText="1"/>
    </xf>
    <xf numFmtId="4" fontId="17" fillId="5" borderId="37" xfId="0" applyNumberFormat="1" applyFont="1" applyFill="1" applyBorder="1" applyAlignment="1">
      <alignment horizontal="center"/>
    </xf>
    <xf numFmtId="4" fontId="17" fillId="5" borderId="38" xfId="0" applyNumberFormat="1" applyFont="1" applyFill="1" applyBorder="1" applyAlignment="1">
      <alignment horizontal="center"/>
    </xf>
    <xf numFmtId="4" fontId="17" fillId="5" borderId="39" xfId="0" applyNumberFormat="1" applyFont="1" applyFill="1" applyBorder="1" applyAlignment="1">
      <alignment wrapText="1"/>
    </xf>
    <xf numFmtId="4" fontId="17" fillId="4" borderId="43" xfId="0" applyNumberFormat="1" applyFont="1" applyFill="1" applyBorder="1" applyAlignment="1"/>
    <xf numFmtId="166" fontId="16" fillId="5" borderId="49" xfId="0" applyNumberFormat="1" applyFont="1" applyFill="1" applyBorder="1" applyAlignment="1">
      <alignment horizontal="center"/>
    </xf>
    <xf numFmtId="166" fontId="16" fillId="5" borderId="50" xfId="0" applyNumberFormat="1" applyFont="1" applyFill="1" applyBorder="1" applyAlignment="1">
      <alignment horizontal="center"/>
    </xf>
    <xf numFmtId="166" fontId="17" fillId="5" borderId="51" xfId="0" applyNumberFormat="1" applyFont="1" applyFill="1" applyBorder="1" applyAlignment="1">
      <alignment horizontal="center"/>
    </xf>
    <xf numFmtId="166" fontId="17" fillId="5" borderId="52" xfId="0" applyNumberFormat="1" applyFont="1" applyFill="1" applyBorder="1" applyAlignment="1">
      <alignment horizontal="center"/>
    </xf>
    <xf numFmtId="166" fontId="16" fillId="5" borderId="24" xfId="0" applyNumberFormat="1" applyFont="1" applyFill="1" applyBorder="1" applyAlignment="1">
      <alignment horizontal="center"/>
    </xf>
    <xf numFmtId="166" fontId="16" fillId="5" borderId="25" xfId="0" applyNumberFormat="1" applyFont="1" applyFill="1" applyBorder="1" applyAlignment="1">
      <alignment horizontal="center"/>
    </xf>
    <xf numFmtId="4" fontId="16" fillId="5" borderId="53" xfId="0" applyNumberFormat="1" applyFont="1" applyFill="1" applyBorder="1" applyAlignment="1">
      <alignment horizontal="center"/>
    </xf>
    <xf numFmtId="4" fontId="16" fillId="5" borderId="8" xfId="0" applyNumberFormat="1" applyFont="1" applyFill="1" applyBorder="1" applyAlignment="1">
      <alignment horizontal="center"/>
    </xf>
    <xf numFmtId="164" fontId="40" fillId="5" borderId="55" xfId="0" applyNumberFormat="1" applyFont="1" applyFill="1" applyBorder="1" applyAlignment="1" applyProtection="1">
      <alignment horizontal="center"/>
    </xf>
    <xf numFmtId="4" fontId="16" fillId="5" borderId="16" xfId="0" applyNumberFormat="1" applyFont="1" applyFill="1" applyBorder="1" applyAlignment="1">
      <alignment horizontal="center"/>
    </xf>
    <xf numFmtId="4" fontId="16" fillId="5" borderId="26" xfId="0" applyNumberFormat="1" applyFont="1" applyFill="1" applyBorder="1" applyAlignment="1">
      <alignment horizontal="center"/>
    </xf>
    <xf numFmtId="4" fontId="40" fillId="5" borderId="56" xfId="0" applyNumberFormat="1" applyFont="1" applyFill="1" applyBorder="1" applyAlignment="1" applyProtection="1">
      <alignment horizontal="center"/>
    </xf>
    <xf numFmtId="4" fontId="37" fillId="5" borderId="57" xfId="0" applyNumberFormat="1" applyFont="1" applyFill="1" applyBorder="1" applyAlignment="1">
      <alignment vertical="center" wrapText="1"/>
    </xf>
    <xf numFmtId="4" fontId="37" fillId="5" borderId="58" xfId="0" applyNumberFormat="1" applyFont="1" applyFill="1" applyBorder="1" applyAlignment="1">
      <alignment horizontal="center" vertical="center"/>
    </xf>
    <xf numFmtId="4" fontId="37" fillId="5" borderId="59" xfId="0" applyNumberFormat="1" applyFont="1" applyFill="1" applyBorder="1" applyAlignment="1">
      <alignment horizontal="center" vertical="center"/>
    </xf>
    <xf numFmtId="166" fontId="16" fillId="5" borderId="60" xfId="0" applyNumberFormat="1" applyFont="1" applyFill="1" applyBorder="1" applyAlignment="1">
      <alignment horizontal="center" vertical="center"/>
    </xf>
    <xf numFmtId="166" fontId="16" fillId="5" borderId="61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3" fillId="2" borderId="0" xfId="0" applyFont="1" applyFill="1"/>
    <xf numFmtId="0" fontId="24" fillId="0" borderId="16" xfId="0" applyFont="1" applyFill="1" applyBorder="1" applyAlignment="1">
      <alignment horizontal="left"/>
    </xf>
    <xf numFmtId="0" fontId="24" fillId="0" borderId="16" xfId="0" applyFont="1" applyFill="1" applyBorder="1" applyAlignment="1"/>
    <xf numFmtId="0" fontId="16" fillId="0" borderId="16" xfId="0" applyFont="1" applyFill="1" applyBorder="1" applyAlignment="1">
      <alignment horizontal="left"/>
    </xf>
    <xf numFmtId="0" fontId="16" fillId="0" borderId="16" xfId="0" applyFont="1" applyFill="1" applyBorder="1" applyAlignment="1"/>
    <xf numFmtId="0" fontId="16" fillId="0" borderId="33" xfId="0" applyFont="1" applyFill="1" applyBorder="1" applyAlignment="1">
      <alignment horizontal="left" vertical="center" wrapText="1"/>
    </xf>
    <xf numFmtId="0" fontId="16" fillId="0" borderId="1" xfId="0" applyFont="1" applyFill="1" applyBorder="1"/>
    <xf numFmtId="0" fontId="8" fillId="0" borderId="9" xfId="0" applyFont="1" applyFill="1" applyBorder="1" applyAlignment="1">
      <alignment wrapText="1"/>
    </xf>
    <xf numFmtId="0" fontId="17" fillId="0" borderId="1" xfId="0" applyFont="1" applyFill="1" applyBorder="1" applyAlignment="1">
      <alignment horizontal="left" wrapText="1"/>
    </xf>
    <xf numFmtId="0" fontId="5" fillId="0" borderId="15" xfId="0" applyFont="1" applyFill="1" applyBorder="1"/>
    <xf numFmtId="0" fontId="17" fillId="0" borderId="109" xfId="0" applyFont="1" applyFill="1" applyBorder="1" applyAlignment="1">
      <alignment horizontal="center"/>
    </xf>
    <xf numFmtId="0" fontId="5" fillId="0" borderId="13" xfId="0" applyFont="1" applyFill="1" applyBorder="1"/>
    <xf numFmtId="0" fontId="17" fillId="0" borderId="21" xfId="0" applyFont="1" applyFill="1" applyBorder="1" applyAlignment="1">
      <alignment horizontal="left" wrapText="1"/>
    </xf>
    <xf numFmtId="0" fontId="5" fillId="0" borderId="101" xfId="0" applyFont="1" applyFill="1" applyBorder="1"/>
    <xf numFmtId="0" fontId="16" fillId="0" borderId="53" xfId="0" applyFont="1" applyFill="1" applyBorder="1" applyAlignment="1">
      <alignment horizontal="left" vertical="center" wrapText="1"/>
    </xf>
    <xf numFmtId="0" fontId="8" fillId="0" borderId="53" xfId="0" applyFont="1" applyFill="1" applyBorder="1" applyAlignment="1">
      <alignment wrapText="1"/>
    </xf>
    <xf numFmtId="0" fontId="5" fillId="0" borderId="109" xfId="0" applyFont="1" applyFill="1" applyBorder="1"/>
    <xf numFmtId="0" fontId="17" fillId="0" borderId="7" xfId="0" applyFont="1" applyFill="1" applyBorder="1" applyAlignment="1">
      <alignment horizontal="left" wrapText="1"/>
    </xf>
    <xf numFmtId="0" fontId="5" fillId="0" borderId="44" xfId="0" applyFont="1" applyFill="1" applyBorder="1"/>
    <xf numFmtId="0" fontId="8" fillId="0" borderId="33" xfId="0" applyFont="1" applyFill="1" applyBorder="1" applyAlignment="1">
      <alignment wrapText="1"/>
    </xf>
    <xf numFmtId="0" fontId="8" fillId="0" borderId="76" xfId="0" applyFont="1" applyFill="1" applyBorder="1" applyAlignment="1">
      <alignment wrapText="1"/>
    </xf>
    <xf numFmtId="0" fontId="17" fillId="0" borderId="44" xfId="0" applyFont="1" applyFill="1" applyBorder="1" applyAlignment="1">
      <alignment horizontal="left" wrapText="1"/>
    </xf>
    <xf numFmtId="49" fontId="29" fillId="0" borderId="10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horizontal="left" vertical="center" wrapText="1"/>
    </xf>
    <xf numFmtId="0" fontId="5" fillId="0" borderId="84" xfId="0" applyFont="1" applyFill="1" applyBorder="1"/>
    <xf numFmtId="0" fontId="17" fillId="0" borderId="1" xfId="0" applyFont="1" applyFill="1" applyBorder="1" applyAlignment="1">
      <alignment horizontal="left" vertical="center" wrapText="1"/>
    </xf>
    <xf numFmtId="0" fontId="17" fillId="0" borderId="101" xfId="0" applyFont="1" applyFill="1" applyBorder="1" applyAlignment="1">
      <alignment horizontal="left" wrapText="1"/>
    </xf>
    <xf numFmtId="0" fontId="5" fillId="0" borderId="101" xfId="0" applyFont="1" applyFill="1" applyBorder="1"/>
    <xf numFmtId="0" fontId="17" fillId="0" borderId="44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/>
    <xf numFmtId="0" fontId="0" fillId="6" borderId="0" xfId="0" applyFill="1"/>
    <xf numFmtId="0" fontId="14" fillId="3" borderId="0" xfId="0" applyFont="1" applyFill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14" fillId="3" borderId="0" xfId="0" applyFont="1" applyFill="1" applyAlignment="1">
      <alignment horizontal="right" vertical="center" wrapText="1"/>
    </xf>
    <xf numFmtId="0" fontId="5" fillId="0" borderId="21" xfId="0" applyFont="1" applyFill="1" applyBorder="1"/>
    <xf numFmtId="0" fontId="8" fillId="6" borderId="9" xfId="0" applyFont="1" applyFill="1" applyBorder="1" applyAlignment="1">
      <alignment wrapText="1"/>
    </xf>
    <xf numFmtId="0" fontId="17" fillId="6" borderId="10" xfId="0" applyFont="1" applyFill="1" applyBorder="1" applyAlignment="1">
      <alignment wrapText="1"/>
    </xf>
    <xf numFmtId="164" fontId="18" fillId="6" borderId="110" xfId="0" applyNumberFormat="1" applyFont="1" applyFill="1" applyBorder="1" applyAlignment="1" applyProtection="1">
      <alignment horizontal="center"/>
    </xf>
    <xf numFmtId="164" fontId="18" fillId="6" borderId="111" xfId="0" applyNumberFormat="1" applyFont="1" applyFill="1" applyBorder="1" applyAlignment="1" applyProtection="1">
      <alignment horizontal="center"/>
    </xf>
    <xf numFmtId="164" fontId="18" fillId="6" borderId="55" xfId="0" applyNumberFormat="1" applyFont="1" applyFill="1" applyBorder="1" applyAlignment="1" applyProtection="1">
      <alignment horizontal="center"/>
    </xf>
    <xf numFmtId="0" fontId="8" fillId="6" borderId="76" xfId="0" applyFont="1" applyFill="1" applyBorder="1" applyAlignment="1">
      <alignment wrapText="1"/>
    </xf>
    <xf numFmtId="164" fontId="18" fillId="6" borderId="117" xfId="0" applyNumberFormat="1" applyFont="1" applyFill="1" applyBorder="1" applyAlignment="1" applyProtection="1">
      <alignment horizontal="center"/>
    </xf>
    <xf numFmtId="164" fontId="18" fillId="6" borderId="119" xfId="0" applyNumberFormat="1" applyFont="1" applyFill="1" applyBorder="1" applyAlignment="1" applyProtection="1">
      <alignment horizontal="center"/>
    </xf>
    <xf numFmtId="0" fontId="17" fillId="6" borderId="74" xfId="0" applyFont="1" applyFill="1" applyBorder="1" applyAlignment="1">
      <alignment wrapText="1"/>
    </xf>
    <xf numFmtId="164" fontId="18" fillId="6" borderId="74" xfId="0" applyNumberFormat="1" applyFont="1" applyFill="1" applyBorder="1" applyAlignment="1" applyProtection="1">
      <alignment horizontal="center"/>
    </xf>
    <xf numFmtId="164" fontId="18" fillId="6" borderId="103" xfId="0" applyNumberFormat="1" applyFont="1" applyFill="1" applyBorder="1" applyAlignment="1" applyProtection="1">
      <alignment horizontal="center"/>
    </xf>
    <xf numFmtId="0" fontId="24" fillId="6" borderId="81" xfId="0" applyFont="1" applyFill="1" applyBorder="1" applyAlignment="1"/>
    <xf numFmtId="0" fontId="16" fillId="6" borderId="81" xfId="0" applyFont="1" applyFill="1" applyBorder="1" applyAlignment="1"/>
    <xf numFmtId="166" fontId="7" fillId="6" borderId="6" xfId="0" applyNumberFormat="1" applyFont="1" applyFill="1" applyBorder="1" applyAlignment="1">
      <alignment horizontal="center" vertical="center" wrapText="1"/>
    </xf>
    <xf numFmtId="166" fontId="7" fillId="6" borderId="7" xfId="0" applyNumberFormat="1" applyFont="1" applyFill="1" applyBorder="1" applyAlignment="1">
      <alignment horizontal="center" vertical="center" wrapText="1"/>
    </xf>
    <xf numFmtId="164" fontId="18" fillId="6" borderId="12" xfId="0" applyNumberFormat="1" applyFont="1" applyFill="1" applyBorder="1" applyAlignment="1" applyProtection="1">
      <alignment horizontal="center"/>
    </xf>
    <xf numFmtId="0" fontId="17" fillId="0" borderId="13" xfId="0" applyFont="1" applyFill="1" applyBorder="1" applyAlignment="1">
      <alignment horizontal="left" vertical="center" wrapText="1"/>
    </xf>
    <xf numFmtId="0" fontId="5" fillId="2" borderId="101" xfId="0" applyFont="1" applyFill="1" applyBorder="1"/>
    <xf numFmtId="164" fontId="18" fillId="6" borderId="113" xfId="0" applyNumberFormat="1" applyFont="1" applyFill="1" applyBorder="1" applyAlignment="1" applyProtection="1">
      <alignment horizontal="center"/>
    </xf>
    <xf numFmtId="0" fontId="17" fillId="0" borderId="127" xfId="0" applyFont="1" applyFill="1" applyBorder="1" applyAlignment="1">
      <alignment horizontal="left" vertical="center" wrapText="1"/>
    </xf>
    <xf numFmtId="49" fontId="29" fillId="0" borderId="127" xfId="0" applyNumberFormat="1" applyFont="1" applyFill="1" applyBorder="1" applyAlignment="1">
      <alignment horizontal="center" wrapText="1"/>
    </xf>
    <xf numFmtId="164" fontId="18" fillId="6" borderId="135" xfId="0" applyNumberFormat="1" applyFont="1" applyFill="1" applyBorder="1" applyAlignment="1" applyProtection="1">
      <alignment horizontal="center"/>
    </xf>
    <xf numFmtId="49" fontId="29" fillId="6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 applyProtection="1">
      <alignment horizontal="center" vertical="center"/>
    </xf>
    <xf numFmtId="0" fontId="3" fillId="6" borderId="1" xfId="0" applyFont="1" applyFill="1" applyBorder="1" applyAlignment="1">
      <alignment wrapText="1"/>
    </xf>
    <xf numFmtId="0" fontId="3" fillId="6" borderId="7" xfId="0" applyFont="1" applyFill="1" applyBorder="1" applyAlignment="1">
      <alignment wrapText="1"/>
    </xf>
    <xf numFmtId="0" fontId="16" fillId="0" borderId="1" xfId="0" applyFont="1" applyFill="1" applyBorder="1" applyAlignment="1">
      <alignment horizontal="left" vertical="center" wrapText="1"/>
    </xf>
    <xf numFmtId="0" fontId="8" fillId="0" borderId="66" xfId="0" applyFont="1" applyFill="1" applyBorder="1" applyAlignment="1">
      <alignment wrapText="1"/>
    </xf>
    <xf numFmtId="0" fontId="8" fillId="6" borderId="66" xfId="0" applyFont="1" applyFill="1" applyBorder="1" applyAlignment="1">
      <alignment wrapText="1"/>
    </xf>
    <xf numFmtId="4" fontId="5" fillId="2" borderId="0" xfId="0" applyNumberFormat="1" applyFont="1" applyFill="1"/>
    <xf numFmtId="49" fontId="29" fillId="0" borderId="44" xfId="0" applyNumberFormat="1" applyFont="1" applyFill="1" applyBorder="1" applyAlignment="1">
      <alignment horizontal="center" wrapText="1"/>
    </xf>
    <xf numFmtId="0" fontId="2" fillId="2" borderId="0" xfId="0" applyFont="1" applyFill="1" applyAlignment="1"/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/>
    <xf numFmtId="0" fontId="2" fillId="2" borderId="7" xfId="0" applyFont="1" applyFill="1" applyBorder="1"/>
    <xf numFmtId="0" fontId="5" fillId="2" borderId="21" xfId="0" applyFont="1" applyFill="1" applyBorder="1"/>
    <xf numFmtId="164" fontId="18" fillId="6" borderId="21" xfId="0" applyNumberFormat="1" applyFont="1" applyFill="1" applyBorder="1" applyAlignment="1" applyProtection="1">
      <alignment horizontal="center"/>
    </xf>
    <xf numFmtId="164" fontId="18" fillId="6" borderId="68" xfId="0" applyNumberFormat="1" applyFont="1" applyFill="1" applyBorder="1" applyAlignment="1" applyProtection="1">
      <alignment horizontal="center"/>
    </xf>
    <xf numFmtId="49" fontId="29" fillId="6" borderId="101" xfId="0" applyNumberFormat="1" applyFont="1" applyFill="1" applyBorder="1" applyAlignment="1">
      <alignment horizontal="center" wrapText="1"/>
    </xf>
    <xf numFmtId="0" fontId="10" fillId="6" borderId="23" xfId="0" applyFont="1" applyFill="1" applyBorder="1" applyAlignment="1">
      <alignment horizontal="center" vertical="center" wrapText="1"/>
    </xf>
    <xf numFmtId="49" fontId="2" fillId="6" borderId="23" xfId="0" applyNumberFormat="1" applyFont="1" applyFill="1" applyBorder="1" applyAlignment="1">
      <alignment horizontal="center" vertical="center" wrapText="1"/>
    </xf>
    <xf numFmtId="4" fontId="0" fillId="6" borderId="21" xfId="0" applyNumberFormat="1" applyFill="1" applyBorder="1" applyAlignment="1">
      <alignment horizontal="center" vertical="center"/>
    </xf>
    <xf numFmtId="0" fontId="10" fillId="6" borderId="64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66" fontId="1" fillId="6" borderId="23" xfId="0" applyNumberFormat="1" applyFont="1" applyFill="1" applyBorder="1" applyAlignment="1">
      <alignment horizontal="center" vertical="center" wrapText="1"/>
    </xf>
    <xf numFmtId="4" fontId="1" fillId="6" borderId="23" xfId="0" applyNumberFormat="1" applyFont="1" applyFill="1" applyBorder="1" applyAlignment="1">
      <alignment horizontal="center" vertical="center" wrapText="1"/>
    </xf>
    <xf numFmtId="166" fontId="28" fillId="6" borderId="23" xfId="0" applyNumberFormat="1" applyFont="1" applyFill="1" applyBorder="1" applyAlignment="1">
      <alignment horizontal="center" vertical="center" wrapText="1"/>
    </xf>
    <xf numFmtId="167" fontId="28" fillId="6" borderId="23" xfId="0" applyNumberFormat="1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vertical="center" wrapText="1"/>
    </xf>
    <xf numFmtId="4" fontId="28" fillId="6" borderId="23" xfId="0" applyNumberFormat="1" applyFont="1" applyFill="1" applyBorder="1" applyAlignment="1">
      <alignment horizontal="center" vertical="center" wrapText="1"/>
    </xf>
    <xf numFmtId="166" fontId="43" fillId="6" borderId="23" xfId="0" applyNumberFormat="1" applyFont="1" applyFill="1" applyBorder="1" applyAlignment="1">
      <alignment horizontal="center" vertical="center" wrapText="1"/>
    </xf>
    <xf numFmtId="165" fontId="1" fillId="6" borderId="23" xfId="0" applyNumberFormat="1" applyFont="1" applyFill="1" applyBorder="1" applyAlignment="1">
      <alignment horizontal="center" vertical="center" wrapText="1"/>
    </xf>
    <xf numFmtId="166" fontId="1" fillId="6" borderId="20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49" fontId="28" fillId="6" borderId="23" xfId="0" applyNumberFormat="1" applyFont="1" applyFill="1" applyBorder="1" applyAlignment="1">
      <alignment horizontal="center" vertical="center" wrapText="1"/>
    </xf>
    <xf numFmtId="166" fontId="35" fillId="6" borderId="33" xfId="0" applyNumberFormat="1" applyFont="1" applyFill="1" applyBorder="1" applyAlignment="1">
      <alignment horizontal="center"/>
    </xf>
    <xf numFmtId="166" fontId="1" fillId="6" borderId="20" xfId="0" applyNumberFormat="1" applyFont="1" applyFill="1" applyBorder="1" applyAlignment="1">
      <alignment horizontal="center" wrapText="1"/>
    </xf>
    <xf numFmtId="166" fontId="10" fillId="6" borderId="23" xfId="0" applyNumberFormat="1" applyFont="1" applyFill="1" applyBorder="1" applyAlignment="1">
      <alignment horizontal="center" vertical="center" wrapText="1"/>
    </xf>
    <xf numFmtId="3" fontId="10" fillId="6" borderId="23" xfId="0" applyNumberFormat="1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4" fontId="7" fillId="6" borderId="5" xfId="0" applyNumberFormat="1" applyFont="1" applyFill="1" applyBorder="1" applyAlignment="1">
      <alignment horizontal="center" vertical="center" wrapText="1"/>
    </xf>
    <xf numFmtId="4" fontId="8" fillId="6" borderId="16" xfId="0" applyNumberFormat="1" applyFont="1" applyFill="1" applyBorder="1" applyAlignment="1">
      <alignment horizontal="center"/>
    </xf>
    <xf numFmtId="4" fontId="8" fillId="6" borderId="24" xfId="0" applyNumberFormat="1" applyFont="1" applyFill="1" applyBorder="1" applyAlignment="1">
      <alignment horizontal="center"/>
    </xf>
    <xf numFmtId="4" fontId="8" fillId="6" borderId="25" xfId="0" applyNumberFormat="1" applyFont="1" applyFill="1" applyBorder="1" applyAlignment="1">
      <alignment horizontal="center"/>
    </xf>
    <xf numFmtId="4" fontId="16" fillId="6" borderId="16" xfId="0" applyNumberFormat="1" applyFont="1" applyFill="1" applyBorder="1" applyAlignment="1">
      <alignment horizontal="center"/>
    </xf>
    <xf numFmtId="4" fontId="16" fillId="6" borderId="26" xfId="0" applyNumberFormat="1" applyFont="1" applyFill="1" applyBorder="1" applyAlignment="1">
      <alignment horizontal="center"/>
    </xf>
    <xf numFmtId="4" fontId="5" fillId="6" borderId="33" xfId="0" applyNumberFormat="1" applyFont="1" applyFill="1" applyBorder="1" applyAlignment="1">
      <alignment horizontal="center"/>
    </xf>
    <xf numFmtId="4" fontId="16" fillId="6" borderId="15" xfId="0" applyNumberFormat="1" applyFont="1" applyFill="1" applyBorder="1" applyAlignment="1">
      <alignment horizontal="center"/>
    </xf>
    <xf numFmtId="4" fontId="16" fillId="6" borderId="27" xfId="0" applyNumberFormat="1" applyFont="1" applyFill="1" applyBorder="1" applyAlignment="1">
      <alignment horizontal="center"/>
    </xf>
    <xf numFmtId="166" fontId="16" fillId="6" borderId="34" xfId="0" applyNumberFormat="1" applyFont="1" applyFill="1" applyBorder="1" applyAlignment="1">
      <alignment horizontal="center"/>
    </xf>
    <xf numFmtId="166" fontId="16" fillId="6" borderId="35" xfId="0" applyNumberFormat="1" applyFont="1" applyFill="1" applyBorder="1" applyAlignment="1">
      <alignment horizontal="center"/>
    </xf>
    <xf numFmtId="4" fontId="5" fillId="6" borderId="13" xfId="0" applyNumberFormat="1" applyFont="1" applyFill="1" applyBorder="1" applyAlignment="1">
      <alignment horizontal="center"/>
    </xf>
    <xf numFmtId="4" fontId="17" fillId="6" borderId="28" xfId="0" applyNumberFormat="1" applyFont="1" applyFill="1" applyBorder="1" applyAlignment="1">
      <alignment horizontal="center"/>
    </xf>
    <xf numFmtId="4" fontId="17" fillId="6" borderId="13" xfId="0" applyNumberFormat="1" applyFont="1" applyFill="1" applyBorder="1" applyAlignment="1">
      <alignment horizontal="center"/>
    </xf>
    <xf numFmtId="4" fontId="17" fillId="6" borderId="128" xfId="0" applyNumberFormat="1" applyFont="1" applyFill="1" applyBorder="1" applyAlignment="1">
      <alignment horizontal="center"/>
    </xf>
    <xf numFmtId="4" fontId="17" fillId="6" borderId="127" xfId="0" applyNumberFormat="1" applyFont="1" applyFill="1" applyBorder="1" applyAlignment="1">
      <alignment horizontal="center"/>
    </xf>
    <xf numFmtId="4" fontId="16" fillId="6" borderId="23" xfId="0" applyNumberFormat="1" applyFont="1" applyFill="1" applyBorder="1" applyAlignment="1">
      <alignment horizontal="center"/>
    </xf>
    <xf numFmtId="4" fontId="16" fillId="6" borderId="1" xfId="0" applyNumberFormat="1" applyFont="1" applyFill="1" applyBorder="1" applyAlignment="1">
      <alignment horizontal="center"/>
    </xf>
    <xf numFmtId="166" fontId="16" fillId="6" borderId="19" xfId="0" applyNumberFormat="1" applyFont="1" applyFill="1" applyBorder="1" applyAlignment="1">
      <alignment horizontal="center"/>
    </xf>
    <xf numFmtId="166" fontId="16" fillId="6" borderId="62" xfId="0" applyNumberFormat="1" applyFont="1" applyFill="1" applyBorder="1" applyAlignment="1">
      <alignment horizontal="center"/>
    </xf>
    <xf numFmtId="4" fontId="16" fillId="6" borderId="21" xfId="0" applyNumberFormat="1" applyFont="1" applyFill="1" applyBorder="1" applyAlignment="1">
      <alignment horizontal="center"/>
    </xf>
    <xf numFmtId="166" fontId="16" fillId="6" borderId="78" xfId="0" applyNumberFormat="1" applyFont="1" applyFill="1" applyBorder="1" applyAlignment="1">
      <alignment horizontal="center"/>
    </xf>
    <xf numFmtId="166" fontId="16" fillId="6" borderId="22" xfId="0" applyNumberFormat="1" applyFont="1" applyFill="1" applyBorder="1" applyAlignment="1">
      <alignment horizontal="center"/>
    </xf>
    <xf numFmtId="4" fontId="16" fillId="6" borderId="64" xfId="0" applyNumberFormat="1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 vertical="center" wrapText="1"/>
    </xf>
    <xf numFmtId="166" fontId="16" fillId="6" borderId="24" xfId="0" applyNumberFormat="1" applyFont="1" applyFill="1" applyBorder="1" applyAlignment="1">
      <alignment horizontal="center"/>
    </xf>
    <xf numFmtId="166" fontId="16" fillId="6" borderId="25" xfId="0" applyNumberFormat="1" applyFont="1" applyFill="1" applyBorder="1" applyAlignment="1">
      <alignment horizontal="center"/>
    </xf>
    <xf numFmtId="4" fontId="24" fillId="6" borderId="80" xfId="0" applyNumberFormat="1" applyFont="1" applyFill="1" applyBorder="1" applyAlignment="1"/>
    <xf numFmtId="0" fontId="16" fillId="6" borderId="80" xfId="0" applyFont="1" applyFill="1" applyBorder="1" applyAlignment="1"/>
    <xf numFmtId="4" fontId="8" fillId="6" borderId="71" xfId="0" applyNumberFormat="1" applyFont="1" applyFill="1" applyBorder="1" applyAlignment="1">
      <alignment wrapText="1"/>
    </xf>
    <xf numFmtId="4" fontId="16" fillId="6" borderId="53" xfId="0" applyNumberFormat="1" applyFont="1" applyFill="1" applyBorder="1" applyAlignment="1">
      <alignment horizontal="center"/>
    </xf>
    <xf numFmtId="4" fontId="16" fillId="6" borderId="8" xfId="0" applyNumberFormat="1" applyFont="1" applyFill="1" applyBorder="1" applyAlignment="1">
      <alignment horizontal="center"/>
    </xf>
    <xf numFmtId="166" fontId="16" fillId="6" borderId="49" xfId="0" applyNumberFormat="1" applyFont="1" applyFill="1" applyBorder="1" applyAlignment="1">
      <alignment horizontal="center"/>
    </xf>
    <xf numFmtId="166" fontId="16" fillId="6" borderId="50" xfId="0" applyNumberFormat="1" applyFont="1" applyFill="1" applyBorder="1" applyAlignment="1">
      <alignment horizontal="center"/>
    </xf>
    <xf numFmtId="4" fontId="17" fillId="6" borderId="41" xfId="0" applyNumberFormat="1" applyFont="1" applyFill="1" applyBorder="1" applyAlignment="1">
      <alignment horizontal="center"/>
    </xf>
    <xf numFmtId="166" fontId="17" fillId="6" borderId="51" xfId="0" applyNumberFormat="1" applyFont="1" applyFill="1" applyBorder="1" applyAlignment="1">
      <alignment horizontal="center"/>
    </xf>
    <xf numFmtId="166" fontId="17" fillId="6" borderId="52" xfId="0" applyNumberFormat="1" applyFont="1" applyFill="1" applyBorder="1" applyAlignment="1">
      <alignment horizontal="center"/>
    </xf>
    <xf numFmtId="166" fontId="17" fillId="6" borderId="45" xfId="0" applyNumberFormat="1" applyFont="1" applyFill="1" applyBorder="1" applyAlignment="1">
      <alignment horizontal="center"/>
    </xf>
    <xf numFmtId="166" fontId="17" fillId="6" borderId="46" xfId="0" applyNumberFormat="1" applyFont="1" applyFill="1" applyBorder="1" applyAlignment="1">
      <alignment horizontal="center"/>
    </xf>
    <xf numFmtId="166" fontId="17" fillId="6" borderId="31" xfId="0" applyNumberFormat="1" applyFont="1" applyFill="1" applyBorder="1" applyAlignment="1">
      <alignment horizontal="center"/>
    </xf>
    <xf numFmtId="166" fontId="17" fillId="6" borderId="32" xfId="0" applyNumberFormat="1" applyFont="1" applyFill="1" applyBorder="1" applyAlignment="1">
      <alignment horizontal="center"/>
    </xf>
    <xf numFmtId="4" fontId="17" fillId="6" borderId="114" xfId="0" applyNumberFormat="1" applyFont="1" applyFill="1" applyBorder="1" applyAlignment="1">
      <alignment horizontal="center"/>
    </xf>
    <xf numFmtId="166" fontId="17" fillId="6" borderId="100" xfId="0" applyNumberFormat="1" applyFont="1" applyFill="1" applyBorder="1" applyAlignment="1">
      <alignment horizontal="center"/>
    </xf>
    <xf numFmtId="166" fontId="17" fillId="6" borderId="121" xfId="0" applyNumberFormat="1" applyFont="1" applyFill="1" applyBorder="1" applyAlignment="1">
      <alignment horizontal="center"/>
    </xf>
    <xf numFmtId="4" fontId="17" fillId="6" borderId="32" xfId="0" applyNumberFormat="1" applyFont="1" applyFill="1" applyBorder="1" applyAlignment="1">
      <alignment horizontal="center"/>
    </xf>
    <xf numFmtId="4" fontId="17" fillId="6" borderId="139" xfId="0" applyNumberFormat="1" applyFont="1" applyFill="1" applyBorder="1" applyAlignment="1">
      <alignment horizontal="center"/>
    </xf>
    <xf numFmtId="4" fontId="17" fillId="6" borderId="85" xfId="0" applyNumberFormat="1" applyFont="1" applyFill="1" applyBorder="1" applyAlignment="1">
      <alignment horizontal="center"/>
    </xf>
    <xf numFmtId="166" fontId="17" fillId="6" borderId="139" xfId="0" applyNumberFormat="1" applyFont="1" applyFill="1" applyBorder="1" applyAlignment="1">
      <alignment horizontal="center"/>
    </xf>
    <xf numFmtId="4" fontId="16" fillId="6" borderId="33" xfId="0" applyNumberFormat="1" applyFont="1" applyFill="1" applyBorder="1" applyAlignment="1">
      <alignment horizontal="center"/>
    </xf>
    <xf numFmtId="4" fontId="16" fillId="6" borderId="20" xfId="0" applyNumberFormat="1" applyFont="1" applyFill="1" applyBorder="1" applyAlignment="1">
      <alignment horizontal="center"/>
    </xf>
    <xf numFmtId="166" fontId="16" fillId="6" borderId="29" xfId="0" applyNumberFormat="1" applyFont="1" applyFill="1" applyBorder="1" applyAlignment="1">
      <alignment horizontal="center"/>
    </xf>
    <xf numFmtId="166" fontId="16" fillId="6" borderId="30" xfId="0" applyNumberFormat="1" applyFont="1" applyFill="1" applyBorder="1" applyAlignment="1">
      <alignment horizontal="center"/>
    </xf>
    <xf numFmtId="4" fontId="17" fillId="6" borderId="37" xfId="0" applyNumberFormat="1" applyFont="1" applyFill="1" applyBorder="1" applyAlignment="1">
      <alignment horizontal="center"/>
    </xf>
    <xf numFmtId="4" fontId="17" fillId="6" borderId="38" xfId="0" applyNumberFormat="1" applyFont="1" applyFill="1" applyBorder="1" applyAlignment="1">
      <alignment horizontal="center"/>
    </xf>
    <xf numFmtId="4" fontId="17" fillId="6" borderId="48" xfId="0" applyNumberFormat="1" applyFont="1" applyFill="1" applyBorder="1" applyAlignment="1">
      <alignment horizontal="center"/>
    </xf>
    <xf numFmtId="4" fontId="17" fillId="6" borderId="42" xfId="0" applyNumberFormat="1" applyFont="1" applyFill="1" applyBorder="1" applyAlignment="1">
      <alignment horizontal="center"/>
    </xf>
    <xf numFmtId="166" fontId="17" fillId="6" borderId="99" xfId="0" applyNumberFormat="1" applyFont="1" applyFill="1" applyBorder="1" applyAlignment="1">
      <alignment horizontal="center"/>
    </xf>
    <xf numFmtId="166" fontId="17" fillId="6" borderId="112" xfId="0" applyNumberFormat="1" applyFont="1" applyFill="1" applyBorder="1" applyAlignment="1">
      <alignment horizontal="center"/>
    </xf>
    <xf numFmtId="4" fontId="8" fillId="6" borderId="2" xfId="0" applyNumberFormat="1" applyFont="1" applyFill="1" applyBorder="1" applyAlignment="1">
      <alignment wrapText="1"/>
    </xf>
    <xf numFmtId="4" fontId="17" fillId="6" borderId="39" xfId="0" applyNumberFormat="1" applyFont="1" applyFill="1" applyBorder="1" applyAlignment="1">
      <alignment wrapText="1"/>
    </xf>
    <xf numFmtId="4" fontId="17" fillId="6" borderId="116" xfId="0" applyNumberFormat="1" applyFont="1" applyFill="1" applyBorder="1" applyAlignment="1">
      <alignment horizontal="center"/>
    </xf>
    <xf numFmtId="4" fontId="17" fillId="6" borderId="112" xfId="0" applyNumberFormat="1" applyFont="1" applyFill="1" applyBorder="1" applyAlignment="1">
      <alignment horizontal="center"/>
    </xf>
    <xf numFmtId="4" fontId="17" fillId="6" borderId="118" xfId="0" applyNumberFormat="1" applyFont="1" applyFill="1" applyBorder="1" applyAlignment="1">
      <alignment horizontal="center"/>
    </xf>
    <xf numFmtId="166" fontId="17" fillId="6" borderId="115" xfId="0" applyNumberFormat="1" applyFont="1" applyFill="1" applyBorder="1" applyAlignment="1">
      <alignment horizontal="center"/>
    </xf>
    <xf numFmtId="166" fontId="17" fillId="6" borderId="116" xfId="0" applyNumberFormat="1" applyFont="1" applyFill="1" applyBorder="1" applyAlignment="1">
      <alignment horizontal="center"/>
    </xf>
    <xf numFmtId="4" fontId="17" fillId="6" borderId="18" xfId="0" applyNumberFormat="1" applyFont="1" applyFill="1" applyBorder="1" applyAlignment="1">
      <alignment wrapText="1"/>
    </xf>
    <xf numFmtId="4" fontId="17" fillId="6" borderId="21" xfId="0" applyNumberFormat="1" applyFont="1" applyFill="1" applyBorder="1" applyAlignment="1">
      <alignment horizontal="center"/>
    </xf>
    <xf numFmtId="4" fontId="17" fillId="6" borderId="64" xfId="0" applyNumberFormat="1" applyFont="1" applyFill="1" applyBorder="1" applyAlignment="1">
      <alignment horizontal="center"/>
    </xf>
    <xf numFmtId="166" fontId="17" fillId="6" borderId="78" xfId="0" applyNumberFormat="1" applyFont="1" applyFill="1" applyBorder="1" applyAlignment="1">
      <alignment horizontal="center"/>
    </xf>
    <xf numFmtId="166" fontId="17" fillId="6" borderId="22" xfId="0" applyNumberFormat="1" applyFont="1" applyFill="1" applyBorder="1" applyAlignment="1">
      <alignment horizontal="center"/>
    </xf>
    <xf numFmtId="166" fontId="17" fillId="6" borderId="47" xfId="0" applyNumberFormat="1" applyFont="1" applyFill="1" applyBorder="1" applyAlignment="1">
      <alignment horizontal="center"/>
    </xf>
    <xf numFmtId="166" fontId="17" fillId="6" borderId="48" xfId="0" applyNumberFormat="1" applyFont="1" applyFill="1" applyBorder="1" applyAlignment="1">
      <alignment horizontal="center"/>
    </xf>
    <xf numFmtId="166" fontId="17" fillId="6" borderId="124" xfId="0" applyNumberFormat="1" applyFont="1" applyFill="1" applyBorder="1" applyAlignment="1">
      <alignment horizontal="center"/>
    </xf>
    <xf numFmtId="166" fontId="17" fillId="6" borderId="125" xfId="0" applyNumberFormat="1" applyFont="1" applyFill="1" applyBorder="1" applyAlignment="1">
      <alignment horizontal="center"/>
    </xf>
    <xf numFmtId="4" fontId="17" fillId="6" borderId="113" xfId="0" applyNumberFormat="1" applyFont="1" applyFill="1" applyBorder="1" applyAlignment="1">
      <alignment horizontal="center"/>
    </xf>
    <xf numFmtId="4" fontId="8" fillId="6" borderId="65" xfId="0" applyNumberFormat="1" applyFont="1" applyFill="1" applyBorder="1" applyAlignment="1">
      <alignment wrapText="1"/>
    </xf>
    <xf numFmtId="4" fontId="16" fillId="6" borderId="62" xfId="0" applyNumberFormat="1" applyFont="1" applyFill="1" applyBorder="1" applyAlignment="1">
      <alignment horizontal="center"/>
    </xf>
    <xf numFmtId="4" fontId="17" fillId="6" borderId="52" xfId="0" applyNumberFormat="1" applyFont="1" applyFill="1" applyBorder="1" applyAlignment="1">
      <alignment horizontal="center"/>
    </xf>
    <xf numFmtId="166" fontId="17" fillId="6" borderId="134" xfId="0" applyNumberFormat="1" applyFont="1" applyFill="1" applyBorder="1" applyAlignment="1">
      <alignment horizontal="center"/>
    </xf>
    <xf numFmtId="166" fontId="17" fillId="6" borderId="138" xfId="0" applyNumberFormat="1" applyFont="1" applyFill="1" applyBorder="1" applyAlignment="1">
      <alignment horizontal="center"/>
    </xf>
    <xf numFmtId="4" fontId="17" fillId="6" borderId="7" xfId="0" applyNumberFormat="1" applyFont="1" applyFill="1" applyBorder="1" applyAlignment="1">
      <alignment horizontal="center"/>
    </xf>
    <xf numFmtId="4" fontId="17" fillId="6" borderId="14" xfId="0" applyNumberFormat="1" applyFont="1" applyFill="1" applyBorder="1" applyAlignment="1">
      <alignment horizontal="center"/>
    </xf>
    <xf numFmtId="166" fontId="17" fillId="6" borderId="6" xfId="0" applyNumberFormat="1" applyFont="1" applyFill="1" applyBorder="1" applyAlignment="1">
      <alignment horizontal="center"/>
    </xf>
    <xf numFmtId="166" fontId="17" fillId="6" borderId="5" xfId="0" applyNumberFormat="1" applyFont="1" applyFill="1" applyBorder="1" applyAlignment="1">
      <alignment horizontal="center"/>
    </xf>
    <xf numFmtId="4" fontId="17" fillId="6" borderId="23" xfId="0" applyNumberFormat="1" applyFont="1" applyFill="1" applyBorder="1" applyAlignment="1">
      <alignment horizontal="center" vertical="center"/>
    </xf>
    <xf numFmtId="166" fontId="17" fillId="6" borderId="19" xfId="0" applyNumberFormat="1" applyFont="1" applyFill="1" applyBorder="1" applyAlignment="1">
      <alignment horizontal="center" vertical="center"/>
    </xf>
    <xf numFmtId="166" fontId="17" fillId="6" borderId="62" xfId="0" applyNumberFormat="1" applyFont="1" applyFill="1" applyBorder="1" applyAlignment="1">
      <alignment horizontal="center" vertical="center"/>
    </xf>
    <xf numFmtId="4" fontId="17" fillId="6" borderId="1" xfId="0" applyNumberFormat="1" applyFont="1" applyFill="1" applyBorder="1" applyAlignment="1">
      <alignment horizontal="center" vertical="center"/>
    </xf>
    <xf numFmtId="3" fontId="3" fillId="6" borderId="1" xfId="0" applyNumberFormat="1" applyFont="1" applyFill="1" applyBorder="1" applyAlignment="1">
      <alignment horizontal="center"/>
    </xf>
    <xf numFmtId="3" fontId="3" fillId="6" borderId="7" xfId="0" applyNumberFormat="1" applyFont="1" applyFill="1" applyBorder="1" applyAlignment="1">
      <alignment horizontal="center"/>
    </xf>
    <xf numFmtId="3" fontId="3" fillId="6" borderId="50" xfId="0" applyNumberFormat="1" applyFont="1" applyFill="1" applyBorder="1" applyAlignment="1">
      <alignment horizontal="center" vertical="center" wrapText="1"/>
    </xf>
    <xf numFmtId="3" fontId="3" fillId="6" borderId="62" xfId="0" applyNumberFormat="1" applyFont="1" applyFill="1" applyBorder="1" applyAlignment="1">
      <alignment horizontal="center" vertical="center" wrapText="1"/>
    </xf>
    <xf numFmtId="3" fontId="13" fillId="6" borderId="62" xfId="0" applyNumberFormat="1" applyFont="1" applyFill="1" applyBorder="1" applyAlignment="1">
      <alignment horizontal="center" vertical="center" wrapText="1"/>
    </xf>
    <xf numFmtId="4" fontId="3" fillId="6" borderId="62" xfId="0" applyNumberFormat="1" applyFont="1" applyFill="1" applyBorder="1" applyAlignment="1">
      <alignment horizontal="center" vertical="center" wrapText="1"/>
    </xf>
    <xf numFmtId="4" fontId="42" fillId="6" borderId="22" xfId="0" applyNumberFormat="1" applyFont="1" applyFill="1" applyBorder="1" applyAlignment="1">
      <alignment horizontal="center" vertical="center" wrapText="1"/>
    </xf>
    <xf numFmtId="4" fontId="3" fillId="6" borderId="5" xfId="0" applyNumberFormat="1" applyFont="1" applyFill="1" applyBorder="1" applyAlignment="1">
      <alignment horizontal="center" vertical="center" wrapText="1"/>
    </xf>
    <xf numFmtId="166" fontId="2" fillId="6" borderId="24" xfId="0" applyNumberFormat="1" applyFont="1" applyFill="1" applyBorder="1" applyAlignment="1">
      <alignment horizontal="center"/>
    </xf>
    <xf numFmtId="166" fontId="2" fillId="6" borderId="25" xfId="0" applyNumberFormat="1" applyFont="1" applyFill="1" applyBorder="1" applyAlignment="1">
      <alignment horizontal="center"/>
    </xf>
    <xf numFmtId="4" fontId="2" fillId="6" borderId="33" xfId="0" applyNumberFormat="1" applyFont="1" applyFill="1" applyBorder="1" applyAlignment="1">
      <alignment horizontal="center"/>
    </xf>
    <xf numFmtId="4" fontId="2" fillId="6" borderId="20" xfId="0" applyNumberFormat="1" applyFon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2" fillId="6" borderId="30" xfId="0" applyNumberFormat="1" applyFont="1" applyFill="1" applyBorder="1" applyAlignment="1">
      <alignment horizontal="center"/>
    </xf>
    <xf numFmtId="4" fontId="2" fillId="6" borderId="13" xfId="0" applyNumberFormat="1" applyFont="1" applyFill="1" applyBorder="1" applyAlignment="1">
      <alignment horizontal="center"/>
    </xf>
    <xf numFmtId="4" fontId="2" fillId="6" borderId="28" xfId="0" applyNumberFormat="1" applyFont="1" applyFill="1" applyBorder="1" applyAlignment="1">
      <alignment horizontal="center"/>
    </xf>
    <xf numFmtId="166" fontId="2" fillId="6" borderId="31" xfId="0" applyNumberFormat="1" applyFont="1" applyFill="1" applyBorder="1" applyAlignment="1">
      <alignment horizontal="center"/>
    </xf>
    <xf numFmtId="166" fontId="2" fillId="6" borderId="32" xfId="0" applyNumberFormat="1" applyFont="1" applyFill="1" applyBorder="1" applyAlignment="1">
      <alignment horizontal="center"/>
    </xf>
    <xf numFmtId="166" fontId="2" fillId="6" borderId="129" xfId="0" applyNumberFormat="1" applyFont="1" applyFill="1" applyBorder="1" applyAlignment="1">
      <alignment horizontal="center"/>
    </xf>
    <xf numFmtId="166" fontId="2" fillId="6" borderId="130" xfId="0" applyNumberFormat="1" applyFont="1" applyFill="1" applyBorder="1" applyAlignment="1">
      <alignment horizontal="center"/>
    </xf>
    <xf numFmtId="4" fontId="2" fillId="6" borderId="17" xfId="0" applyNumberFormat="1" applyFont="1" applyFill="1" applyBorder="1" applyAlignment="1">
      <alignment horizontal="center"/>
    </xf>
    <xf numFmtId="4" fontId="2" fillId="6" borderId="92" xfId="0" applyNumberFormat="1" applyFont="1" applyFill="1" applyBorder="1" applyAlignment="1">
      <alignment horizontal="center"/>
    </xf>
    <xf numFmtId="166" fontId="2" fillId="6" borderId="107" xfId="0" applyNumberFormat="1" applyFont="1" applyFill="1" applyBorder="1" applyAlignment="1">
      <alignment horizontal="center"/>
    </xf>
    <xf numFmtId="166" fontId="2" fillId="6" borderId="108" xfId="0" applyNumberFormat="1" applyFont="1" applyFill="1" applyBorder="1" applyAlignment="1">
      <alignment horizontal="center"/>
    </xf>
    <xf numFmtId="4" fontId="17" fillId="6" borderId="44" xfId="0" applyNumberFormat="1" applyFont="1" applyFill="1" applyBorder="1" applyAlignment="1">
      <alignment horizontal="center"/>
    </xf>
    <xf numFmtId="4" fontId="17" fillId="6" borderId="40" xfId="0" applyNumberFormat="1" applyFont="1" applyFill="1" applyBorder="1" applyAlignment="1">
      <alignment horizontal="center"/>
    </xf>
    <xf numFmtId="4" fontId="17" fillId="6" borderId="120" xfId="0" applyNumberFormat="1" applyFont="1" applyFill="1" applyBorder="1" applyAlignment="1">
      <alignment horizontal="center"/>
    </xf>
    <xf numFmtId="4" fontId="17" fillId="6" borderId="101" xfId="0" applyNumberFormat="1" applyFont="1" applyFill="1" applyBorder="1" applyAlignment="1">
      <alignment horizontal="center"/>
    </xf>
    <xf numFmtId="4" fontId="17" fillId="6" borderId="54" xfId="0" applyNumberFormat="1" applyFont="1" applyFill="1" applyBorder="1" applyAlignment="1">
      <alignment horizontal="center"/>
    </xf>
    <xf numFmtId="4" fontId="17" fillId="6" borderId="123" xfId="0" applyNumberFormat="1" applyFont="1" applyFill="1" applyBorder="1" applyAlignment="1">
      <alignment horizontal="center"/>
    </xf>
    <xf numFmtId="4" fontId="17" fillId="6" borderId="122" xfId="0" applyNumberFormat="1" applyFont="1" applyFill="1" applyBorder="1" applyAlignment="1">
      <alignment horizontal="center"/>
    </xf>
    <xf numFmtId="4" fontId="17" fillId="6" borderId="133" xfId="0" applyNumberFormat="1" applyFont="1" applyFill="1" applyBorder="1" applyAlignment="1">
      <alignment horizontal="center"/>
    </xf>
    <xf numFmtId="4" fontId="17" fillId="6" borderId="109" xfId="0" applyNumberFormat="1" applyFont="1" applyFill="1" applyBorder="1" applyAlignment="1">
      <alignment horizontal="center"/>
    </xf>
    <xf numFmtId="4" fontId="17" fillId="6" borderId="136" xfId="0" applyNumberFormat="1" applyFont="1" applyFill="1" applyBorder="1" applyAlignment="1">
      <alignment horizontal="center"/>
    </xf>
    <xf numFmtId="4" fontId="17" fillId="6" borderId="137" xfId="0" applyNumberFormat="1" applyFont="1" applyFill="1" applyBorder="1" applyAlignment="1">
      <alignment horizontal="center"/>
    </xf>
    <xf numFmtId="166" fontId="2" fillId="2" borderId="31" xfId="0" applyNumberFormat="1" applyFont="1" applyFill="1" applyBorder="1" applyAlignment="1">
      <alignment horizontal="center"/>
    </xf>
    <xf numFmtId="166" fontId="2" fillId="2" borderId="32" xfId="0" applyNumberFormat="1" applyFont="1" applyFill="1" applyBorder="1" applyAlignment="1">
      <alignment horizontal="center"/>
    </xf>
    <xf numFmtId="0" fontId="2" fillId="6" borderId="0" xfId="0" applyFont="1" applyFill="1"/>
    <xf numFmtId="0" fontId="10" fillId="6" borderId="14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0" fontId="52" fillId="0" borderId="140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141" xfId="0" applyFont="1" applyBorder="1" applyAlignment="1">
      <alignment horizontal="center" vertical="center" wrapText="1"/>
    </xf>
    <xf numFmtId="0" fontId="52" fillId="0" borderId="131" xfId="0" applyFont="1" applyBorder="1" applyAlignment="1">
      <alignment horizontal="center" vertical="center" wrapText="1"/>
    </xf>
    <xf numFmtId="0" fontId="50" fillId="0" borderId="131" xfId="0" applyFont="1" applyBorder="1" applyAlignment="1">
      <alignment horizontal="center" vertical="center" wrapText="1"/>
    </xf>
    <xf numFmtId="0" fontId="0" fillId="0" borderId="132" xfId="0" applyBorder="1" applyAlignment="1">
      <alignment vertical="top" wrapText="1"/>
    </xf>
    <xf numFmtId="0" fontId="51" fillId="0" borderId="132" xfId="0" applyFont="1" applyBorder="1" applyAlignment="1">
      <alignment vertical="center" wrapText="1"/>
    </xf>
    <xf numFmtId="0" fontId="0" fillId="0" borderId="131" xfId="0" applyBorder="1" applyAlignment="1">
      <alignment vertical="top" wrapText="1"/>
    </xf>
    <xf numFmtId="0" fontId="52" fillId="0" borderId="142" xfId="0" applyFont="1" applyBorder="1" applyAlignment="1">
      <alignment horizontal="center" vertical="center" wrapText="1"/>
    </xf>
    <xf numFmtId="0" fontId="0" fillId="0" borderId="142" xfId="0" applyBorder="1" applyAlignment="1">
      <alignment vertical="top" wrapText="1"/>
    </xf>
    <xf numFmtId="0" fontId="0" fillId="0" borderId="141" xfId="0" applyBorder="1" applyAlignment="1">
      <alignment vertical="top" wrapText="1"/>
    </xf>
    <xf numFmtId="0" fontId="52" fillId="0" borderId="132" xfId="0" applyFont="1" applyBorder="1" applyAlignment="1">
      <alignment vertical="center" wrapText="1"/>
    </xf>
    <xf numFmtId="0" fontId="50" fillId="0" borderId="132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center"/>
    </xf>
    <xf numFmtId="0" fontId="62" fillId="0" borderId="0" xfId="0" applyFont="1"/>
    <xf numFmtId="0" fontId="46" fillId="0" borderId="0" xfId="0" applyFont="1"/>
    <xf numFmtId="0" fontId="46" fillId="0" borderId="0" xfId="0" applyFont="1" applyAlignment="1">
      <alignment horizontal="justify" vertical="center"/>
    </xf>
    <xf numFmtId="0" fontId="50" fillId="0" borderId="0" xfId="0" applyFont="1" applyAlignment="1">
      <alignment horizontal="justify" vertical="center"/>
    </xf>
    <xf numFmtId="0" fontId="7" fillId="2" borderId="6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68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3" borderId="79" xfId="0" applyFont="1" applyFill="1" applyBorder="1" applyAlignment="1">
      <alignment horizontal="center" wrapText="1"/>
    </xf>
    <xf numFmtId="0" fontId="4" fillId="3" borderId="8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center" wrapText="1"/>
    </xf>
    <xf numFmtId="0" fontId="3" fillId="2" borderId="7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1" xfId="0" applyFont="1" applyFill="1" applyBorder="1" applyAlignment="1">
      <alignment horizontal="center" vertical="center" wrapText="1"/>
    </xf>
    <xf numFmtId="0" fontId="4" fillId="8" borderId="102" xfId="0" applyFont="1" applyFill="1" applyBorder="1" applyAlignment="1">
      <alignment horizontal="center" wrapText="1"/>
    </xf>
    <xf numFmtId="0" fontId="4" fillId="8" borderId="0" xfId="0" applyFont="1" applyFill="1" applyBorder="1" applyAlignment="1">
      <alignment horizont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3" borderId="102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3" fillId="2" borderId="49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68" xfId="0" applyFont="1" applyFill="1" applyBorder="1" applyAlignment="1">
      <alignment horizontal="center" vertical="center" wrapText="1"/>
    </xf>
    <xf numFmtId="4" fontId="7" fillId="6" borderId="7" xfId="0" applyNumberFormat="1" applyFont="1" applyFill="1" applyBorder="1" applyAlignment="1">
      <alignment horizontal="center" vertical="center" wrapText="1"/>
    </xf>
    <xf numFmtId="3" fontId="7" fillId="6" borderId="7" xfId="0" applyNumberFormat="1" applyFont="1" applyFill="1" applyBorder="1" applyAlignment="1">
      <alignment horizontal="center" vertical="center" wrapText="1"/>
    </xf>
    <xf numFmtId="0" fontId="0" fillId="6" borderId="7" xfId="0" applyFill="1" applyBorder="1"/>
    <xf numFmtId="0" fontId="32" fillId="2" borderId="0" xfId="0" applyFont="1" applyFill="1" applyBorder="1" applyAlignment="1">
      <alignment horizontal="left" wrapText="1"/>
    </xf>
    <xf numFmtId="0" fontId="32" fillId="2" borderId="2" xfId="0" applyFont="1" applyFill="1" applyBorder="1" applyAlignment="1">
      <alignment horizontal="right"/>
    </xf>
    <xf numFmtId="0" fontId="22" fillId="6" borderId="0" xfId="0" applyFont="1" applyFill="1" applyBorder="1" applyAlignment="1">
      <alignment horizontal="center"/>
    </xf>
    <xf numFmtId="0" fontId="14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6" fillId="3" borderId="18" xfId="0" applyFont="1" applyFill="1" applyBorder="1" applyAlignment="1">
      <alignment horizontal="center" vertical="top" wrapText="1"/>
    </xf>
    <xf numFmtId="0" fontId="14" fillId="3" borderId="0" xfId="0" applyFont="1" applyFill="1" applyAlignment="1">
      <alignment horizontal="right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top"/>
    </xf>
    <xf numFmtId="0" fontId="14" fillId="3" borderId="0" xfId="0" applyFont="1" applyFill="1" applyAlignment="1">
      <alignment horizontal="center" wrapText="1"/>
    </xf>
    <xf numFmtId="0" fontId="4" fillId="7" borderId="90" xfId="0" applyFont="1" applyFill="1" applyBorder="1" applyAlignment="1">
      <alignment horizontal="center" wrapText="1"/>
    </xf>
    <xf numFmtId="0" fontId="34" fillId="2" borderId="70" xfId="0" applyFont="1" applyFill="1" applyBorder="1" applyAlignment="1">
      <alignment horizontal="left" vertical="center" wrapText="1"/>
    </xf>
    <xf numFmtId="0" fontId="7" fillId="2" borderId="71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7" fillId="2" borderId="71" xfId="0" applyFont="1" applyFill="1" applyBorder="1" applyAlignment="1">
      <alignment horizontal="center" vertical="center" wrapText="1"/>
    </xf>
    <xf numFmtId="0" fontId="7" fillId="2" borderId="72" xfId="0" applyFont="1" applyFill="1" applyBorder="1" applyAlignment="1">
      <alignment horizontal="center" vertical="center" wrapText="1"/>
    </xf>
    <xf numFmtId="0" fontId="34" fillId="2" borderId="67" xfId="0" applyFont="1" applyFill="1" applyBorder="1" applyAlignment="1">
      <alignment horizontal="left" vertical="center" wrapText="1"/>
    </xf>
    <xf numFmtId="0" fontId="7" fillId="2" borderId="65" xfId="0" applyFont="1" applyFill="1" applyBorder="1" applyAlignment="1">
      <alignment horizontal="left" vertical="center" wrapText="1"/>
    </xf>
    <xf numFmtId="0" fontId="7" fillId="2" borderId="66" xfId="0" applyFont="1" applyFill="1" applyBorder="1" applyAlignment="1">
      <alignment horizontal="left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65" xfId="0" applyFont="1" applyFill="1" applyBorder="1" applyAlignment="1">
      <alignment horizontal="center" vertical="center" wrapText="1"/>
    </xf>
    <xf numFmtId="0" fontId="7" fillId="2" borderId="69" xfId="0" applyFont="1" applyFill="1" applyBorder="1" applyAlignment="1">
      <alignment horizontal="center" vertical="center" wrapText="1"/>
    </xf>
    <xf numFmtId="0" fontId="7" fillId="2" borderId="7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67" xfId="0" applyFont="1" applyFill="1" applyBorder="1" applyAlignment="1">
      <alignment horizontal="left" vertical="center" wrapText="1"/>
    </xf>
    <xf numFmtId="0" fontId="7" fillId="2" borderId="6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98" xfId="0" applyFont="1" applyFill="1" applyBorder="1" applyAlignment="1">
      <alignment horizontal="center" vertical="center" wrapText="1"/>
    </xf>
    <xf numFmtId="0" fontId="7" fillId="2" borderId="12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1" xfId="0" applyFont="1" applyFill="1" applyBorder="1" applyAlignment="1">
      <alignment horizontal="center" vertical="center" wrapText="1"/>
    </xf>
    <xf numFmtId="0" fontId="7" fillId="2" borderId="85" xfId="0" applyFont="1" applyFill="1" applyBorder="1" applyAlignment="1">
      <alignment horizontal="center" vertical="center" wrapText="1"/>
    </xf>
    <xf numFmtId="0" fontId="7" fillId="2" borderId="90" xfId="0" applyFont="1" applyFill="1" applyBorder="1" applyAlignment="1">
      <alignment horizontal="center" vertical="center" wrapText="1"/>
    </xf>
    <xf numFmtId="0" fontId="7" fillId="2" borderId="132" xfId="0" applyFont="1" applyFill="1" applyBorder="1" applyAlignment="1">
      <alignment horizontal="center" vertical="center" wrapText="1"/>
    </xf>
    <xf numFmtId="0" fontId="7" fillId="2" borderId="66" xfId="0" applyFont="1" applyFill="1" applyBorder="1" applyAlignment="1">
      <alignment horizontal="center" vertical="center" wrapText="1"/>
    </xf>
    <xf numFmtId="0" fontId="17" fillId="6" borderId="67" xfId="0" applyFont="1" applyFill="1" applyBorder="1" applyAlignment="1">
      <alignment horizontal="left" wrapText="1"/>
    </xf>
    <xf numFmtId="0" fontId="17" fillId="6" borderId="65" xfId="0" applyFont="1" applyFill="1" applyBorder="1" applyAlignment="1">
      <alignment horizontal="left" wrapText="1"/>
    </xf>
    <xf numFmtId="0" fontId="17" fillId="6" borderId="66" xfId="0" applyFont="1" applyFill="1" applyBorder="1" applyAlignment="1">
      <alignment horizontal="left" wrapText="1"/>
    </xf>
    <xf numFmtId="0" fontId="28" fillId="6" borderId="23" xfId="0" applyFont="1" applyFill="1" applyBorder="1" applyAlignment="1">
      <alignment horizontal="center" vertical="center" wrapText="1"/>
    </xf>
    <xf numFmtId="0" fontId="28" fillId="6" borderId="65" xfId="0" applyFont="1" applyFill="1" applyBorder="1" applyAlignment="1">
      <alignment horizontal="center" vertical="center" wrapText="1"/>
    </xf>
    <xf numFmtId="0" fontId="28" fillId="6" borderId="69" xfId="0" applyFont="1" applyFill="1" applyBorder="1" applyAlignment="1">
      <alignment horizontal="center" vertical="center" wrapText="1"/>
    </xf>
    <xf numFmtId="0" fontId="2" fillId="6" borderId="79" xfId="0" applyFont="1" applyFill="1" applyBorder="1" applyAlignment="1">
      <alignment horizontal="right" vertical="center" wrapText="1"/>
    </xf>
    <xf numFmtId="0" fontId="2" fillId="6" borderId="80" xfId="0" applyFont="1" applyFill="1" applyBorder="1" applyAlignment="1">
      <alignment horizontal="right" vertical="center" wrapText="1"/>
    </xf>
    <xf numFmtId="0" fontId="2" fillId="6" borderId="81" xfId="0" applyFont="1" applyFill="1" applyBorder="1" applyAlignment="1">
      <alignment horizontal="right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81" xfId="0" applyFont="1" applyFill="1" applyBorder="1" applyAlignment="1">
      <alignment horizontal="center" vertical="center" wrapText="1"/>
    </xf>
    <xf numFmtId="4" fontId="3" fillId="6" borderId="26" xfId="0" applyNumberFormat="1" applyFont="1" applyFill="1" applyBorder="1" applyAlignment="1">
      <alignment horizontal="center"/>
    </xf>
    <xf numFmtId="4" fontId="3" fillId="6" borderId="80" xfId="0" applyNumberFormat="1" applyFont="1" applyFill="1" applyBorder="1" applyAlignment="1">
      <alignment horizontal="center"/>
    </xf>
    <xf numFmtId="4" fontId="3" fillId="6" borderId="82" xfId="0" applyNumberFormat="1" applyFont="1" applyFill="1" applyBorder="1" applyAlignment="1">
      <alignment horizontal="center"/>
    </xf>
    <xf numFmtId="0" fontId="2" fillId="6" borderId="63" xfId="0" applyFont="1" applyFill="1" applyBorder="1" applyAlignment="1">
      <alignment vertical="center" wrapText="1"/>
    </xf>
    <xf numFmtId="0" fontId="2" fillId="6" borderId="3" xfId="0" applyFont="1" applyFill="1" applyBorder="1" applyAlignment="1">
      <alignment vertical="center" wrapText="1"/>
    </xf>
    <xf numFmtId="0" fontId="2" fillId="6" borderId="68" xfId="0" applyFont="1" applyFill="1" applyBorder="1" applyAlignment="1">
      <alignment vertical="center" wrapText="1"/>
    </xf>
    <xf numFmtId="4" fontId="3" fillId="6" borderId="14" xfId="0" applyNumberFormat="1" applyFont="1" applyFill="1" applyBorder="1" applyAlignment="1">
      <alignment horizontal="center"/>
    </xf>
    <xf numFmtId="4" fontId="3" fillId="6" borderId="3" xfId="0" applyNumberFormat="1" applyFont="1" applyFill="1" applyBorder="1" applyAlignment="1">
      <alignment horizontal="center"/>
    </xf>
    <xf numFmtId="4" fontId="3" fillId="6" borderId="4" xfId="0" applyNumberFormat="1" applyFont="1" applyFill="1" applyBorder="1" applyAlignment="1">
      <alignment horizontal="center"/>
    </xf>
    <xf numFmtId="0" fontId="8" fillId="4" borderId="29" xfId="0" applyFont="1" applyFill="1" applyBorder="1" applyAlignment="1">
      <alignment horizontal="left" wrapText="1"/>
    </xf>
    <xf numFmtId="0" fontId="8" fillId="4" borderId="33" xfId="0" applyFont="1" applyFill="1" applyBorder="1" applyAlignment="1">
      <alignment horizontal="left" wrapText="1"/>
    </xf>
    <xf numFmtId="0" fontId="2" fillId="6" borderId="67" xfId="0" applyFont="1" applyFill="1" applyBorder="1" applyAlignment="1">
      <alignment vertical="center" wrapText="1"/>
    </xf>
    <xf numFmtId="0" fontId="2" fillId="6" borderId="65" xfId="0" applyFont="1" applyFill="1" applyBorder="1" applyAlignment="1">
      <alignment vertical="center" wrapText="1"/>
    </xf>
    <xf numFmtId="0" fontId="2" fillId="6" borderId="66" xfId="0" applyFont="1" applyFill="1" applyBorder="1" applyAlignment="1">
      <alignment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0" fillId="6" borderId="66" xfId="0" applyFont="1" applyFill="1" applyBorder="1" applyAlignment="1">
      <alignment horizontal="center" vertical="center" wrapText="1"/>
    </xf>
    <xf numFmtId="4" fontId="3" fillId="6" borderId="23" xfId="0" applyNumberFormat="1" applyFont="1" applyFill="1" applyBorder="1" applyAlignment="1">
      <alignment horizontal="center"/>
    </xf>
    <xf numFmtId="4" fontId="3" fillId="6" borderId="65" xfId="0" applyNumberFormat="1" applyFont="1" applyFill="1" applyBorder="1" applyAlignment="1">
      <alignment horizontal="center"/>
    </xf>
    <xf numFmtId="4" fontId="3" fillId="6" borderId="69" xfId="0" applyNumberFormat="1" applyFont="1" applyFill="1" applyBorder="1" applyAlignment="1">
      <alignment horizontal="center"/>
    </xf>
    <xf numFmtId="0" fontId="17" fillId="4" borderId="19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left" wrapText="1"/>
    </xf>
    <xf numFmtId="0" fontId="17" fillId="4" borderId="78" xfId="0" applyFont="1" applyFill="1" applyBorder="1" applyAlignment="1">
      <alignment horizontal="left" wrapText="1"/>
    </xf>
    <xf numFmtId="0" fontId="17" fillId="4" borderId="21" xfId="0" applyFont="1" applyFill="1" applyBorder="1" applyAlignment="1">
      <alignment horizontal="left" wrapText="1"/>
    </xf>
    <xf numFmtId="0" fontId="17" fillId="4" borderId="73" xfId="0" applyFont="1" applyFill="1" applyBorder="1" applyAlignment="1">
      <alignment horizontal="left" wrapText="1"/>
    </xf>
    <xf numFmtId="0" fontId="17" fillId="4" borderId="18" xfId="0" applyFont="1" applyFill="1" applyBorder="1" applyAlignment="1">
      <alignment horizontal="left" wrapText="1"/>
    </xf>
    <xf numFmtId="0" fontId="17" fillId="4" borderId="74" xfId="0" applyFont="1" applyFill="1" applyBorder="1" applyAlignment="1">
      <alignment horizontal="left" wrapText="1"/>
    </xf>
    <xf numFmtId="0" fontId="17" fillId="4" borderId="100" xfId="0" applyFont="1" applyFill="1" applyBorder="1" applyAlignment="1">
      <alignment horizontal="left" wrapText="1"/>
    </xf>
    <xf numFmtId="0" fontId="17" fillId="4" borderId="101" xfId="0" applyFont="1" applyFill="1" applyBorder="1" applyAlignment="1">
      <alignment horizontal="left" wrapText="1"/>
    </xf>
    <xf numFmtId="0" fontId="8" fillId="4" borderId="19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  <xf numFmtId="0" fontId="24" fillId="5" borderId="49" xfId="0" applyFont="1" applyFill="1" applyBorder="1" applyAlignment="1">
      <alignment horizontal="left" vertical="center" wrapText="1"/>
    </xf>
    <xf numFmtId="0" fontId="24" fillId="5" borderId="53" xfId="0" applyFont="1" applyFill="1" applyBorder="1" applyAlignment="1">
      <alignment horizontal="left" vertical="center" wrapText="1"/>
    </xf>
    <xf numFmtId="0" fontId="17" fillId="4" borderId="99" xfId="0" applyFont="1" applyFill="1" applyBorder="1" applyAlignment="1">
      <alignment horizontal="left" wrapText="1"/>
    </xf>
    <xf numFmtId="0" fontId="17" fillId="4" borderId="44" xfId="0" applyFont="1" applyFill="1" applyBorder="1" applyAlignment="1">
      <alignment horizontal="left" wrapText="1"/>
    </xf>
    <xf numFmtId="0" fontId="2" fillId="6" borderId="70" xfId="0" applyFont="1" applyFill="1" applyBorder="1" applyAlignment="1">
      <alignment vertical="center" wrapText="1"/>
    </xf>
    <xf numFmtId="0" fontId="2" fillId="6" borderId="71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4" fontId="3" fillId="6" borderId="8" xfId="0" applyNumberFormat="1" applyFont="1" applyFill="1" applyBorder="1" applyAlignment="1">
      <alignment horizontal="center"/>
    </xf>
    <xf numFmtId="4" fontId="3" fillId="6" borderId="71" xfId="0" applyNumberFormat="1" applyFont="1" applyFill="1" applyBorder="1" applyAlignment="1">
      <alignment horizontal="center"/>
    </xf>
    <xf numFmtId="4" fontId="3" fillId="6" borderId="72" xfId="0" applyNumberFormat="1" applyFont="1" applyFill="1" applyBorder="1" applyAlignment="1">
      <alignment horizontal="center"/>
    </xf>
    <xf numFmtId="0" fontId="10" fillId="6" borderId="65" xfId="0" applyFont="1" applyFill="1" applyBorder="1" applyAlignment="1">
      <alignment horizontal="center" vertical="center" wrapText="1"/>
    </xf>
    <xf numFmtId="0" fontId="10" fillId="6" borderId="69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left" wrapText="1"/>
    </xf>
    <xf numFmtId="0" fontId="8" fillId="4" borderId="53" xfId="0" applyFont="1" applyFill="1" applyBorder="1" applyAlignment="1">
      <alignment horizontal="left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6" borderId="77" xfId="0" applyFont="1" applyFill="1" applyBorder="1" applyAlignment="1">
      <alignment horizontal="center" vertical="center" wrapText="1"/>
    </xf>
    <xf numFmtId="0" fontId="16" fillId="6" borderId="75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76" xfId="0" applyFont="1" applyFill="1" applyBorder="1" applyAlignment="1">
      <alignment horizontal="left" wrapText="1"/>
    </xf>
    <xf numFmtId="0" fontId="17" fillId="6" borderId="67" xfId="0" applyFont="1" applyFill="1" applyBorder="1" applyAlignment="1">
      <alignment horizontal="left" vertical="center" wrapText="1"/>
    </xf>
    <xf numFmtId="0" fontId="17" fillId="6" borderId="65" xfId="0" applyFont="1" applyFill="1" applyBorder="1" applyAlignment="1">
      <alignment horizontal="left" vertical="center" wrapText="1"/>
    </xf>
    <xf numFmtId="0" fontId="17" fillId="6" borderId="66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71" xfId="0" applyFont="1" applyFill="1" applyBorder="1" applyAlignment="1">
      <alignment horizontal="center" vertical="center" wrapText="1"/>
    </xf>
    <xf numFmtId="0" fontId="6" fillId="3" borderId="72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71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6" fillId="3" borderId="70" xfId="0" applyFont="1" applyFill="1" applyBorder="1" applyAlignment="1">
      <alignment horizontal="center" vertical="center"/>
    </xf>
    <xf numFmtId="0" fontId="6" fillId="3" borderId="71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6" fillId="6" borderId="67" xfId="0" applyFont="1" applyFill="1" applyBorder="1" applyAlignment="1">
      <alignment horizontal="left" wrapText="1"/>
    </xf>
    <xf numFmtId="0" fontId="16" fillId="6" borderId="65" xfId="0" applyFont="1" applyFill="1" applyBorder="1" applyAlignment="1">
      <alignment horizontal="left" wrapText="1"/>
    </xf>
    <xf numFmtId="0" fontId="16" fillId="6" borderId="66" xfId="0" applyFont="1" applyFill="1" applyBorder="1" applyAlignment="1">
      <alignment horizontal="left" wrapText="1"/>
    </xf>
    <xf numFmtId="0" fontId="2" fillId="6" borderId="67" xfId="0" applyFont="1" applyFill="1" applyBorder="1" applyAlignment="1">
      <alignment horizontal="left" vertical="center" wrapText="1"/>
    </xf>
    <xf numFmtId="0" fontId="2" fillId="6" borderId="65" xfId="0" applyFont="1" applyFill="1" applyBorder="1" applyAlignment="1">
      <alignment horizontal="left" vertical="center" wrapText="1"/>
    </xf>
    <xf numFmtId="0" fontId="2" fillId="6" borderId="66" xfId="0" applyFont="1" applyFill="1" applyBorder="1" applyAlignment="1">
      <alignment horizontal="left" vertical="center" wrapText="1"/>
    </xf>
    <xf numFmtId="0" fontId="2" fillId="6" borderId="73" xfId="0" applyFont="1" applyFill="1" applyBorder="1" applyAlignment="1">
      <alignment horizontal="left" wrapText="1"/>
    </xf>
    <xf numFmtId="0" fontId="2" fillId="6" borderId="18" xfId="0" applyFont="1" applyFill="1" applyBorder="1" applyAlignment="1">
      <alignment horizontal="left" wrapText="1"/>
    </xf>
    <xf numFmtId="0" fontId="2" fillId="6" borderId="74" xfId="0" applyFont="1" applyFill="1" applyBorder="1" applyAlignment="1">
      <alignment horizontal="left" wrapText="1"/>
    </xf>
    <xf numFmtId="0" fontId="2" fillId="6" borderId="70" xfId="0" applyFont="1" applyFill="1" applyBorder="1" applyAlignment="1">
      <alignment horizontal="left" wrapText="1"/>
    </xf>
    <xf numFmtId="0" fontId="2" fillId="6" borderId="71" xfId="0" applyFont="1" applyFill="1" applyBorder="1" applyAlignment="1">
      <alignment horizontal="left" wrapText="1"/>
    </xf>
    <xf numFmtId="0" fontId="2" fillId="6" borderId="9" xfId="0" applyFont="1" applyFill="1" applyBorder="1" applyAlignment="1">
      <alignment horizontal="left" wrapText="1"/>
    </xf>
    <xf numFmtId="0" fontId="17" fillId="4" borderId="73" xfId="0" applyFont="1" applyFill="1" applyBorder="1" applyAlignment="1">
      <alignment horizontal="left" vertical="center" wrapText="1"/>
    </xf>
    <xf numFmtId="0" fontId="17" fillId="4" borderId="18" xfId="0" applyFont="1" applyFill="1" applyBorder="1" applyAlignment="1">
      <alignment horizontal="left" vertical="center" wrapText="1"/>
    </xf>
    <xf numFmtId="0" fontId="17" fillId="4" borderId="74" xfId="0" applyFont="1" applyFill="1" applyBorder="1" applyAlignment="1">
      <alignment horizontal="left" vertical="center" wrapText="1"/>
    </xf>
    <xf numFmtId="0" fontId="17" fillId="4" borderId="75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7" fillId="4" borderId="76" xfId="0" applyFont="1" applyFill="1" applyBorder="1" applyAlignment="1">
      <alignment horizontal="left" vertical="center" wrapText="1"/>
    </xf>
    <xf numFmtId="0" fontId="17" fillId="4" borderId="6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  <xf numFmtId="0" fontId="17" fillId="4" borderId="102" xfId="0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0" fontId="17" fillId="4" borderId="103" xfId="0" applyFont="1" applyFill="1" applyBorder="1" applyAlignment="1">
      <alignment horizontal="left" vertical="center" wrapText="1"/>
    </xf>
    <xf numFmtId="0" fontId="17" fillId="4" borderId="104" xfId="0" applyFont="1" applyFill="1" applyBorder="1" applyAlignment="1">
      <alignment horizontal="left" vertical="center" wrapText="1"/>
    </xf>
    <xf numFmtId="0" fontId="17" fillId="4" borderId="105" xfId="0" applyFont="1" applyFill="1" applyBorder="1" applyAlignment="1">
      <alignment horizontal="left" vertical="center" wrapText="1"/>
    </xf>
    <xf numFmtId="0" fontId="17" fillId="4" borderId="106" xfId="0" applyFont="1" applyFill="1" applyBorder="1" applyAlignment="1">
      <alignment horizontal="left" vertical="center" wrapText="1"/>
    </xf>
    <xf numFmtId="0" fontId="17" fillId="4" borderId="63" xfId="0" applyFont="1" applyFill="1" applyBorder="1" applyAlignment="1">
      <alignment horizontal="left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68" xfId="0" applyFont="1" applyFill="1" applyBorder="1" applyAlignment="1">
      <alignment horizontal="left" vertical="center" wrapText="1"/>
    </xf>
    <xf numFmtId="0" fontId="27" fillId="6" borderId="67" xfId="0" applyFont="1" applyFill="1" applyBorder="1" applyAlignment="1">
      <alignment horizontal="left" wrapText="1"/>
    </xf>
    <xf numFmtId="0" fontId="27" fillId="6" borderId="65" xfId="0" applyFont="1" applyFill="1" applyBorder="1" applyAlignment="1">
      <alignment horizontal="left" wrapText="1"/>
    </xf>
    <xf numFmtId="0" fontId="27" fillId="6" borderId="66" xfId="0" applyFont="1" applyFill="1" applyBorder="1" applyAlignment="1">
      <alignment horizontal="left" wrapText="1"/>
    </xf>
    <xf numFmtId="0" fontId="2" fillId="6" borderId="67" xfId="0" applyFont="1" applyFill="1" applyBorder="1" applyAlignment="1">
      <alignment horizontal="left" wrapText="1"/>
    </xf>
    <xf numFmtId="0" fontId="2" fillId="6" borderId="65" xfId="0" applyFont="1" applyFill="1" applyBorder="1" applyAlignment="1">
      <alignment horizontal="left" wrapText="1"/>
    </xf>
    <xf numFmtId="0" fontId="2" fillId="6" borderId="66" xfId="0" applyFont="1" applyFill="1" applyBorder="1" applyAlignment="1">
      <alignment horizontal="left" wrapText="1"/>
    </xf>
    <xf numFmtId="0" fontId="13" fillId="6" borderId="75" xfId="0" applyFont="1" applyFill="1" applyBorder="1" applyAlignment="1">
      <alignment horizontal="left" wrapText="1"/>
    </xf>
    <xf numFmtId="0" fontId="13" fillId="6" borderId="2" xfId="0" applyFont="1" applyFill="1" applyBorder="1" applyAlignment="1">
      <alignment horizontal="left" wrapText="1"/>
    </xf>
    <xf numFmtId="0" fontId="13" fillId="6" borderId="76" xfId="0" applyFont="1" applyFill="1" applyBorder="1" applyAlignment="1">
      <alignment horizontal="left" wrapText="1"/>
    </xf>
    <xf numFmtId="0" fontId="17" fillId="6" borderId="83" xfId="0" applyFont="1" applyFill="1" applyBorder="1" applyAlignment="1">
      <alignment horizontal="left" wrapText="1"/>
    </xf>
    <xf numFmtId="0" fontId="17" fillId="6" borderId="43" xfId="0" applyFont="1" applyFill="1" applyBorder="1" applyAlignment="1">
      <alignment horizontal="left" wrapText="1"/>
    </xf>
    <xf numFmtId="0" fontId="17" fillId="6" borderId="12" xfId="0" applyFont="1" applyFill="1" applyBorder="1" applyAlignment="1">
      <alignment horizontal="left" wrapText="1"/>
    </xf>
    <xf numFmtId="0" fontId="8" fillId="6" borderId="73" xfId="0" applyFont="1" applyFill="1" applyBorder="1" applyAlignment="1">
      <alignment horizontal="left" wrapText="1"/>
    </xf>
    <xf numFmtId="0" fontId="8" fillId="6" borderId="18" xfId="0" applyFont="1" applyFill="1" applyBorder="1" applyAlignment="1">
      <alignment horizontal="left" wrapText="1"/>
    </xf>
    <xf numFmtId="0" fontId="8" fillId="6" borderId="74" xfId="0" applyFont="1" applyFill="1" applyBorder="1" applyAlignment="1">
      <alignment horizontal="left" wrapText="1"/>
    </xf>
    <xf numFmtId="0" fontId="17" fillId="6" borderId="93" xfId="0" applyFont="1" applyFill="1" applyBorder="1" applyAlignment="1">
      <alignment horizontal="left" wrapText="1"/>
    </xf>
    <xf numFmtId="0" fontId="17" fillId="6" borderId="94" xfId="0" applyFont="1" applyFill="1" applyBorder="1" applyAlignment="1">
      <alignment horizontal="left" wrapText="1"/>
    </xf>
    <xf numFmtId="0" fontId="17" fillId="6" borderId="95" xfId="0" applyFont="1" applyFill="1" applyBorder="1" applyAlignment="1">
      <alignment horizontal="left" wrapText="1"/>
    </xf>
    <xf numFmtId="0" fontId="8" fillId="6" borderId="67" xfId="0" applyFont="1" applyFill="1" applyBorder="1" applyAlignment="1">
      <alignment horizontal="left" wrapText="1"/>
    </xf>
    <xf numFmtId="0" fontId="8" fillId="6" borderId="65" xfId="0" applyFont="1" applyFill="1" applyBorder="1" applyAlignment="1">
      <alignment horizontal="left" wrapText="1"/>
    </xf>
    <xf numFmtId="0" fontId="8" fillId="6" borderId="66" xfId="0" applyFont="1" applyFill="1" applyBorder="1" applyAlignment="1">
      <alignment horizontal="left" wrapText="1"/>
    </xf>
    <xf numFmtId="0" fontId="8" fillId="6" borderId="79" xfId="0" applyFont="1" applyFill="1" applyBorder="1" applyAlignment="1">
      <alignment horizontal="left" wrapText="1"/>
    </xf>
    <xf numFmtId="0" fontId="8" fillId="6" borderId="80" xfId="0" applyFont="1" applyFill="1" applyBorder="1" applyAlignment="1">
      <alignment horizontal="left" wrapText="1"/>
    </xf>
    <xf numFmtId="0" fontId="8" fillId="6" borderId="81" xfId="0" applyFont="1" applyFill="1" applyBorder="1" applyAlignment="1">
      <alignment horizontal="left" wrapText="1"/>
    </xf>
    <xf numFmtId="0" fontId="6" fillId="3" borderId="92" xfId="0" applyFont="1" applyFill="1" applyBorder="1" applyAlignment="1">
      <alignment horizontal="center" vertical="center" wrapText="1"/>
    </xf>
    <xf numFmtId="0" fontId="6" fillId="3" borderId="87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left"/>
    </xf>
    <xf numFmtId="0" fontId="16" fillId="4" borderId="16" xfId="0" applyFont="1" applyFill="1" applyBorder="1" applyAlignment="1">
      <alignment horizontal="left"/>
    </xf>
    <xf numFmtId="0" fontId="17" fillId="4" borderId="19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24" fillId="2" borderId="24" xfId="0" applyFont="1" applyFill="1" applyBorder="1" applyAlignment="1">
      <alignment horizontal="left"/>
    </xf>
    <xf numFmtId="0" fontId="24" fillId="2" borderId="16" xfId="0" applyFont="1" applyFill="1" applyBorder="1" applyAlignment="1">
      <alignment horizontal="left"/>
    </xf>
    <xf numFmtId="0" fontId="24" fillId="5" borderId="24" xfId="0" applyFont="1" applyFill="1" applyBorder="1" applyAlignment="1">
      <alignment horizontal="left" vertical="center" wrapText="1"/>
    </xf>
    <xf numFmtId="0" fontId="24" fillId="5" borderId="16" xfId="0" applyFont="1" applyFill="1" applyBorder="1" applyAlignment="1">
      <alignment horizontal="left" vertical="center" wrapText="1"/>
    </xf>
    <xf numFmtId="0" fontId="6" fillId="3" borderId="86" xfId="0" applyFont="1" applyFill="1" applyBorder="1" applyAlignment="1">
      <alignment horizontal="center" vertical="center" wrapText="1"/>
    </xf>
    <xf numFmtId="0" fontId="6" fillId="3" borderId="97" xfId="0" applyFont="1" applyFill="1" applyBorder="1" applyAlignment="1">
      <alignment horizontal="center" vertical="center" wrapText="1"/>
    </xf>
    <xf numFmtId="0" fontId="6" fillId="3" borderId="75" xfId="0" applyFont="1" applyFill="1" applyBorder="1" applyAlignment="1">
      <alignment horizontal="center" vertical="center" wrapText="1"/>
    </xf>
    <xf numFmtId="0" fontId="6" fillId="3" borderId="77" xfId="0" applyFont="1" applyFill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7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6" borderId="96" xfId="0" applyFont="1" applyFill="1" applyBorder="1" applyAlignment="1">
      <alignment horizontal="left" wrapText="1"/>
    </xf>
    <xf numFmtId="0" fontId="8" fillId="6" borderId="39" xfId="0" applyFont="1" applyFill="1" applyBorder="1" applyAlignment="1">
      <alignment horizontal="left" wrapText="1"/>
    </xf>
    <xf numFmtId="0" fontId="8" fillId="6" borderId="10" xfId="0" applyFont="1" applyFill="1" applyBorder="1" applyAlignment="1">
      <alignment horizontal="left" wrapText="1"/>
    </xf>
    <xf numFmtId="0" fontId="4" fillId="3" borderId="79" xfId="0" applyFont="1" applyFill="1" applyBorder="1" applyAlignment="1">
      <alignment horizontal="center" vertical="center" wrapText="1"/>
    </xf>
    <xf numFmtId="0" fontId="4" fillId="3" borderId="80" xfId="0" applyFont="1" applyFill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84" xfId="0" applyFont="1" applyFill="1" applyBorder="1" applyAlignment="1">
      <alignment horizontal="center" vertical="center" wrapText="1"/>
    </xf>
    <xf numFmtId="0" fontId="15" fillId="3" borderId="85" xfId="0" applyFont="1" applyFill="1" applyBorder="1" applyAlignment="1">
      <alignment horizontal="center" vertical="center" wrapText="1"/>
    </xf>
    <xf numFmtId="0" fontId="0" fillId="0" borderId="87" xfId="0" applyBorder="1"/>
    <xf numFmtId="0" fontId="0" fillId="0" borderId="88" xfId="0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5" fillId="3" borderId="17" xfId="0" applyFont="1" applyFill="1" applyBorder="1" applyAlignment="1">
      <alignment horizontal="center" vertical="center" wrapText="1"/>
    </xf>
    <xf numFmtId="0" fontId="0" fillId="0" borderId="36" xfId="0" applyBorder="1"/>
    <xf numFmtId="0" fontId="5" fillId="3" borderId="92" xfId="0" applyFont="1" applyFill="1" applyBorder="1" applyAlignment="1">
      <alignment horizontal="center" vertical="center" wrapText="1"/>
    </xf>
    <xf numFmtId="0" fontId="0" fillId="0" borderId="85" xfId="0" applyBorder="1"/>
    <xf numFmtId="0" fontId="6" fillId="3" borderId="49" xfId="0" applyFont="1" applyFill="1" applyBorder="1" applyAlignment="1">
      <alignment horizontal="center"/>
    </xf>
    <xf numFmtId="0" fontId="6" fillId="3" borderId="50" xfId="0" applyFont="1" applyFill="1" applyBorder="1" applyAlignment="1">
      <alignment horizontal="center"/>
    </xf>
    <xf numFmtId="0" fontId="2" fillId="6" borderId="63" xfId="0" applyFont="1" applyFill="1" applyBorder="1" applyAlignment="1">
      <alignment horizontal="left" wrapText="1"/>
    </xf>
    <xf numFmtId="0" fontId="2" fillId="6" borderId="3" xfId="0" applyFont="1" applyFill="1" applyBorder="1" applyAlignment="1">
      <alignment horizontal="left" wrapText="1"/>
    </xf>
    <xf numFmtId="0" fontId="2" fillId="6" borderId="68" xfId="0" applyFont="1" applyFill="1" applyBorder="1" applyAlignment="1">
      <alignment horizontal="left" wrapText="1"/>
    </xf>
    <xf numFmtId="0" fontId="15" fillId="3" borderId="36" xfId="0" applyFont="1" applyFill="1" applyBorder="1" applyAlignment="1">
      <alignment horizontal="center" vertical="center" wrapText="1"/>
    </xf>
    <xf numFmtId="0" fontId="4" fillId="3" borderId="90" xfId="0" applyFont="1" applyFill="1" applyBorder="1" applyAlignment="1">
      <alignment horizontal="center" vertical="center" wrapText="1"/>
    </xf>
    <xf numFmtId="0" fontId="3" fillId="3" borderId="70" xfId="0" applyFont="1" applyFill="1" applyBorder="1" applyAlignment="1">
      <alignment horizontal="center" vertical="center" wrapText="1"/>
    </xf>
    <xf numFmtId="0" fontId="3" fillId="3" borderId="7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1" xfId="0" applyFont="1" applyFill="1" applyBorder="1" applyAlignment="1">
      <alignment horizontal="center" vertical="center" wrapText="1"/>
    </xf>
    <xf numFmtId="0" fontId="2" fillId="3" borderId="72" xfId="0" applyFont="1" applyFill="1" applyBorder="1" applyAlignment="1">
      <alignment horizontal="center" vertical="center" wrapText="1"/>
    </xf>
    <xf numFmtId="0" fontId="10" fillId="6" borderId="6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24" fillId="5" borderId="70" xfId="0" applyFont="1" applyFill="1" applyBorder="1" applyAlignment="1">
      <alignment horizontal="left" vertical="center" wrapText="1"/>
    </xf>
    <xf numFmtId="0" fontId="0" fillId="0" borderId="71" xfId="0" applyBorder="1"/>
    <xf numFmtId="0" fontId="0" fillId="0" borderId="9" xfId="0" applyBorder="1"/>
    <xf numFmtId="0" fontId="17" fillId="5" borderId="19" xfId="0" applyFont="1" applyFill="1" applyBorder="1" applyAlignment="1">
      <alignment horizontal="left" wrapText="1"/>
    </xf>
    <xf numFmtId="0" fontId="17" fillId="5" borderId="1" xfId="0" applyFont="1" applyFill="1" applyBorder="1" applyAlignment="1">
      <alignment horizontal="left" wrapText="1"/>
    </xf>
    <xf numFmtId="0" fontId="46" fillId="0" borderId="0" xfId="0" applyFont="1" applyAlignment="1">
      <alignment horizontal="justify" vertical="center"/>
    </xf>
    <xf numFmtId="0" fontId="62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60" fillId="0" borderId="0" xfId="1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45" fillId="0" borderId="0" xfId="0" applyFont="1" applyAlignment="1">
      <alignment horizontal="justify" vertical="center"/>
    </xf>
    <xf numFmtId="0" fontId="0" fillId="0" borderId="0" xfId="0" applyAlignment="1"/>
    <xf numFmtId="0" fontId="45" fillId="0" borderId="0" xfId="0" applyFont="1" applyAlignment="1">
      <alignment horizontal="center" vertical="center"/>
    </xf>
    <xf numFmtId="0" fontId="51" fillId="0" borderId="140" xfId="0" applyFont="1" applyBorder="1" applyAlignment="1">
      <alignment vertical="center" wrapText="1"/>
    </xf>
    <xf numFmtId="0" fontId="51" fillId="0" borderId="141" xfId="0" applyFont="1" applyBorder="1" applyAlignment="1">
      <alignment vertical="center" wrapText="1"/>
    </xf>
    <xf numFmtId="0" fontId="52" fillId="0" borderId="86" xfId="0" applyFont="1" applyBorder="1" applyAlignment="1">
      <alignment horizontal="center" vertical="center" wrapText="1"/>
    </xf>
    <xf numFmtId="0" fontId="52" fillId="0" borderId="97" xfId="0" applyFont="1" applyBorder="1" applyAlignment="1">
      <alignment horizontal="center" vertical="center" wrapText="1"/>
    </xf>
    <xf numFmtId="0" fontId="52" fillId="0" borderId="140" xfId="0" applyFont="1" applyBorder="1" applyAlignment="1">
      <alignment horizontal="center" vertical="center" wrapText="1"/>
    </xf>
    <xf numFmtId="0" fontId="52" fillId="0" borderId="142" xfId="0" applyFont="1" applyBorder="1" applyAlignment="1">
      <alignment horizontal="center" vertical="center" wrapText="1"/>
    </xf>
    <xf numFmtId="0" fontId="52" fillId="0" borderId="141" xfId="0" applyFont="1" applyBorder="1" applyAlignment="1">
      <alignment horizontal="center" vertical="center" wrapText="1"/>
    </xf>
    <xf numFmtId="0" fontId="52" fillId="0" borderId="87" xfId="0" applyFont="1" applyBorder="1" applyAlignment="1">
      <alignment horizontal="center" vertical="center" wrapText="1"/>
    </xf>
    <xf numFmtId="0" fontId="52" fillId="0" borderId="89" xfId="0" applyFont="1" applyBorder="1" applyAlignment="1">
      <alignment horizontal="center" vertical="center" wrapText="1"/>
    </xf>
    <xf numFmtId="0" fontId="52" fillId="0" borderId="90" xfId="0" applyFont="1" applyBorder="1" applyAlignment="1">
      <alignment horizontal="center" vertical="center" wrapText="1"/>
    </xf>
    <xf numFmtId="0" fontId="52" fillId="0" borderId="132" xfId="0" applyFont="1" applyBorder="1" applyAlignment="1">
      <alignment horizontal="center" vertical="center" wrapText="1"/>
    </xf>
    <xf numFmtId="0" fontId="52" fillId="0" borderId="79" xfId="0" applyFont="1" applyBorder="1" applyAlignment="1">
      <alignment horizontal="center" vertical="center" wrapText="1"/>
    </xf>
    <xf numFmtId="0" fontId="52" fillId="0" borderId="80" xfId="0" applyFont="1" applyBorder="1" applyAlignment="1">
      <alignment horizontal="center" vertical="center" wrapText="1"/>
    </xf>
    <xf numFmtId="0" fontId="52" fillId="0" borderId="82" xfId="0" applyFont="1" applyBorder="1" applyAlignment="1">
      <alignment horizontal="center" vertical="center" wrapText="1"/>
    </xf>
    <xf numFmtId="0" fontId="53" fillId="0" borderId="140" xfId="0" applyFont="1" applyBorder="1" applyAlignment="1">
      <alignment horizontal="center" vertical="center" wrapText="1"/>
    </xf>
    <xf numFmtId="0" fontId="53" fillId="0" borderId="142" xfId="0" applyFont="1" applyBorder="1" applyAlignment="1">
      <alignment horizontal="center" vertical="center" wrapText="1"/>
    </xf>
    <xf numFmtId="0" fontId="53" fillId="0" borderId="141" xfId="0" applyFont="1" applyBorder="1" applyAlignment="1">
      <alignment horizontal="center" vertical="center" wrapText="1"/>
    </xf>
    <xf numFmtId="0" fontId="59" fillId="0" borderId="79" xfId="1" applyBorder="1" applyAlignment="1">
      <alignment horizontal="center" vertical="center" wrapText="1"/>
    </xf>
    <xf numFmtId="0" fontId="59" fillId="0" borderId="82" xfId="1" applyBorder="1" applyAlignment="1">
      <alignment horizontal="center" vertical="center" wrapText="1"/>
    </xf>
    <xf numFmtId="0" fontId="50" fillId="0" borderId="140" xfId="0" applyFont="1" applyBorder="1" applyAlignment="1">
      <alignment vertical="center" wrapText="1"/>
    </xf>
    <xf numFmtId="0" fontId="50" fillId="0" borderId="141" xfId="0" applyFont="1" applyBorder="1" applyAlignment="1">
      <alignment vertical="center" wrapText="1"/>
    </xf>
    <xf numFmtId="0" fontId="52" fillId="0" borderId="140" xfId="0" applyFont="1" applyBorder="1" applyAlignment="1">
      <alignment vertical="center" wrapText="1"/>
    </xf>
    <xf numFmtId="0" fontId="52" fillId="0" borderId="141" xfId="0" applyFont="1" applyBorder="1" applyAlignment="1">
      <alignment vertical="center" wrapText="1"/>
    </xf>
    <xf numFmtId="0" fontId="56" fillId="0" borderId="140" xfId="0" applyFont="1" applyBorder="1" applyAlignment="1">
      <alignment vertical="center" wrapText="1"/>
    </xf>
    <xf numFmtId="0" fontId="56" fillId="0" borderId="141" xfId="0" applyFont="1" applyBorder="1" applyAlignment="1">
      <alignment vertical="center" wrapText="1"/>
    </xf>
    <xf numFmtId="0" fontId="46" fillId="0" borderId="0" xfId="0" applyFont="1" applyAlignment="1">
      <alignment horizontal="center" vertical="center"/>
    </xf>
    <xf numFmtId="0" fontId="48" fillId="0" borderId="0" xfId="0" applyFont="1" applyAlignment="1">
      <alignment horizontal="justify" vertical="center"/>
    </xf>
    <xf numFmtId="0" fontId="58" fillId="0" borderId="140" xfId="0" applyFont="1" applyBorder="1" applyAlignment="1">
      <alignment vertical="center" wrapText="1"/>
    </xf>
    <xf numFmtId="0" fontId="58" fillId="0" borderId="141" xfId="0" applyFont="1" applyBorder="1" applyAlignment="1">
      <alignment vertical="center" wrapText="1"/>
    </xf>
    <xf numFmtId="0" fontId="61" fillId="0" borderId="0" xfId="0" applyFont="1" applyAlignment="1"/>
    <xf numFmtId="0" fontId="32" fillId="0" borderId="0" xfId="0" applyFont="1" applyAlignment="1"/>
    <xf numFmtId="0" fontId="50" fillId="0" borderId="0" xfId="0" applyFont="1" applyAlignment="1">
      <alignment horizontal="justify" vertical="center"/>
    </xf>
    <xf numFmtId="0" fontId="2" fillId="2" borderId="19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6" fillId="3" borderId="50" xfId="0" applyFont="1" applyFill="1" applyBorder="1" applyAlignment="1">
      <alignment horizontal="center" vertical="center" wrapText="1"/>
    </xf>
    <xf numFmtId="0" fontId="27" fillId="2" borderId="67" xfId="0" applyFont="1" applyFill="1" applyBorder="1" applyAlignment="1">
      <alignment horizontal="left" wrapText="1"/>
    </xf>
    <xf numFmtId="0" fontId="27" fillId="2" borderId="65" xfId="0" applyFont="1" applyFill="1" applyBorder="1" applyAlignment="1">
      <alignment horizontal="left" wrapText="1"/>
    </xf>
    <xf numFmtId="0" fontId="27" fillId="2" borderId="66" xfId="0" applyFont="1" applyFill="1" applyBorder="1" applyAlignment="1">
      <alignment horizontal="left" wrapText="1"/>
    </xf>
    <xf numFmtId="0" fontId="17" fillId="2" borderId="67" xfId="0" applyFont="1" applyFill="1" applyBorder="1" applyAlignment="1">
      <alignment horizontal="left" wrapText="1"/>
    </xf>
    <xf numFmtId="0" fontId="17" fillId="2" borderId="65" xfId="0" applyFont="1" applyFill="1" applyBorder="1" applyAlignment="1">
      <alignment horizontal="left" wrapText="1"/>
    </xf>
    <xf numFmtId="0" fontId="17" fillId="2" borderId="66" xfId="0" applyFont="1" applyFill="1" applyBorder="1" applyAlignment="1">
      <alignment horizontal="left" wrapText="1"/>
    </xf>
    <xf numFmtId="0" fontId="2" fillId="2" borderId="49" xfId="0" applyFont="1" applyFill="1" applyBorder="1" applyAlignment="1">
      <alignment horizontal="left" wrapText="1"/>
    </xf>
    <xf numFmtId="0" fontId="2" fillId="2" borderId="53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0" fontId="41" fillId="2" borderId="19" xfId="0" applyFont="1" applyFill="1" applyBorder="1" applyAlignment="1">
      <alignment horizontal="left" wrapText="1"/>
    </xf>
    <xf numFmtId="0" fontId="41" fillId="2" borderId="1" xfId="0" applyFont="1" applyFill="1" applyBorder="1" applyAlignment="1">
      <alignment horizontal="left" wrapText="1"/>
    </xf>
    <xf numFmtId="0" fontId="22" fillId="2" borderId="18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0" fillId="2" borderId="2" xfId="0" applyFont="1" applyFill="1" applyBorder="1" applyAlignment="1">
      <alignment horizontal="center"/>
    </xf>
    <xf numFmtId="4" fontId="0" fillId="6" borderId="1" xfId="0" applyNumberFormat="1" applyFill="1" applyBorder="1" applyAlignment="1">
      <alignment horizontal="center"/>
    </xf>
    <xf numFmtId="4" fontId="0" fillId="6" borderId="62" xfId="0" applyNumberFormat="1" applyFill="1" applyBorder="1" applyAlignment="1">
      <alignment horizontal="center"/>
    </xf>
    <xf numFmtId="0" fontId="2" fillId="2" borderId="78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4" fontId="0" fillId="6" borderId="64" xfId="0" applyNumberFormat="1" applyFill="1" applyBorder="1" applyAlignment="1">
      <alignment horizontal="center" vertical="center" wrapText="1"/>
    </xf>
    <xf numFmtId="4" fontId="0" fillId="6" borderId="98" xfId="0" applyNumberFormat="1" applyFill="1" applyBorder="1" applyAlignment="1">
      <alignment horizontal="center" vertical="center"/>
    </xf>
    <xf numFmtId="4" fontId="0" fillId="6" borderId="23" xfId="0" applyNumberFormat="1" applyFill="1" applyBorder="1" applyAlignment="1">
      <alignment horizontal="center" wrapText="1"/>
    </xf>
    <xf numFmtId="4" fontId="0" fillId="6" borderId="69" xfId="0" applyNumberFormat="1" applyFill="1" applyBorder="1" applyAlignment="1">
      <alignment horizont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4" fontId="0" fillId="6" borderId="14" xfId="0" applyNumberFormat="1" applyFill="1" applyBorder="1" applyAlignment="1">
      <alignment horizontal="center" wrapText="1"/>
    </xf>
    <xf numFmtId="4" fontId="0" fillId="6" borderId="4" xfId="0" applyNumberFormat="1" applyFill="1" applyBorder="1" applyAlignment="1">
      <alignment horizontal="center" wrapText="1"/>
    </xf>
    <xf numFmtId="0" fontId="2" fillId="2" borderId="67" xfId="0" applyFont="1" applyFill="1" applyBorder="1" applyAlignment="1">
      <alignment horizontal="left" wrapText="1"/>
    </xf>
    <xf numFmtId="0" fontId="2" fillId="2" borderId="65" xfId="0" applyFont="1" applyFill="1" applyBorder="1" applyAlignment="1">
      <alignment horizontal="left" wrapText="1"/>
    </xf>
    <xf numFmtId="0" fontId="2" fillId="2" borderId="66" xfId="0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center"/>
    </xf>
    <xf numFmtId="0" fontId="46" fillId="0" borderId="0" xfId="0" applyFont="1" applyAlignment="1">
      <alignment horizontal="justify" vertical="center" wrapText="1"/>
    </xf>
    <xf numFmtId="0" fontId="62" fillId="0" borderId="0" xfId="0" applyFont="1" applyAlignment="1">
      <alignment wrapText="1"/>
    </xf>
    <xf numFmtId="0" fontId="62" fillId="0" borderId="0" xfId="0" applyFont="1" applyAlignment="1">
      <alignment vertical="center" wrapText="1"/>
    </xf>
    <xf numFmtId="0" fontId="62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consultantplus://offline/ref=D1EC254E81E38E4682B1D28CF3BEA6709E4690DEF0ED38DAEF0884FFB9XAGEO" TargetMode="External"/><Relationship Id="rId13" Type="http://schemas.openxmlformats.org/officeDocument/2006/relationships/hyperlink" Target="consultantplus://offline/ref=D1EC254E81E38E4682B1D28CF3BEA6709E4690DEF0ED38DAEF0884FFB9XAGEO" TargetMode="External"/><Relationship Id="rId18" Type="http://schemas.openxmlformats.org/officeDocument/2006/relationships/hyperlink" Target="consultantplus://offline/ref=D1EC254E81E38E4682B1D28CF3BEA6709E4690DEF0ED38DAEF0884FFB9XAGEO" TargetMode="External"/><Relationship Id="rId3" Type="http://schemas.openxmlformats.org/officeDocument/2006/relationships/hyperlink" Target="consultantplus://offline/ref=D1EC254E81E38E4682B1D28CF3BEA6709E4690DEF0ED38DAEF0884FFB9XAGEO" TargetMode="External"/><Relationship Id="rId21" Type="http://schemas.openxmlformats.org/officeDocument/2006/relationships/comments" Target="../comments2.xml"/><Relationship Id="rId7" Type="http://schemas.openxmlformats.org/officeDocument/2006/relationships/hyperlink" Target="consultantplus://offline/ref=D1EC254E81E38E4682B1D28CF3BEA6709E4690DEF0ED38DAEF0884FFB9XAGEO" TargetMode="External"/><Relationship Id="rId12" Type="http://schemas.openxmlformats.org/officeDocument/2006/relationships/hyperlink" Target="consultantplus://offline/ref=D1EC254E81E38E4682B1D28CF3BEA6709E4690DEF0ED38DAEF0884FFB9XAGEO" TargetMode="External"/><Relationship Id="rId17" Type="http://schemas.openxmlformats.org/officeDocument/2006/relationships/hyperlink" Target="consultantplus://offline/ref=D1EC254E81E38E4682B1D28CF3BEA6709E4690DEF0ED38DAEF0884FFB9XAGEO" TargetMode="External"/><Relationship Id="rId2" Type="http://schemas.openxmlformats.org/officeDocument/2006/relationships/hyperlink" Target="consultantplus://offline/ref=D1EC254E81E38E4682B1D28CF3BEA6709E4690DEF0ED38DAEF0884FFB9XAGEO" TargetMode="External"/><Relationship Id="rId16" Type="http://schemas.openxmlformats.org/officeDocument/2006/relationships/hyperlink" Target="consultantplus://offline/ref=D1EC254E81E38E4682B1D28CF3BEA6709E4690DEF0ED38DAEF0884FFB9XAGEO" TargetMode="External"/><Relationship Id="rId20" Type="http://schemas.openxmlformats.org/officeDocument/2006/relationships/vmlDrawing" Target="../drawings/vmlDrawing2.vml"/><Relationship Id="rId1" Type="http://schemas.openxmlformats.org/officeDocument/2006/relationships/hyperlink" Target="consultantplus://offline/ref=D1EC254E81E38E4682B1D28CF3BEA6709E4690DEF0ED38DAEF0884FFB9XAGEO" TargetMode="External"/><Relationship Id="rId6" Type="http://schemas.openxmlformats.org/officeDocument/2006/relationships/hyperlink" Target="consultantplus://offline/ref=D1EC254E81E38E4682B1D28CF3BEA6709E4690DEF0ED38DAEF0884FFB9XAGEO" TargetMode="External"/><Relationship Id="rId11" Type="http://schemas.openxmlformats.org/officeDocument/2006/relationships/hyperlink" Target="consultantplus://offline/ref=D1EC254E81E38E4682B1D28CF3BEA6709E4690DEF0ED38DAEF0884FFB9XAGEO" TargetMode="External"/><Relationship Id="rId5" Type="http://schemas.openxmlformats.org/officeDocument/2006/relationships/hyperlink" Target="consultantplus://offline/ref=D1EC254E81E38E4682B1D28CF3BEA6709E4690DEF0ED38DAEF0884FFB9XAGEO" TargetMode="External"/><Relationship Id="rId15" Type="http://schemas.openxmlformats.org/officeDocument/2006/relationships/hyperlink" Target="consultantplus://offline/ref=D1EC254E81E38E4682B1D28CF3BEA6709E4690DEF0ED38DAEF0884FFB9XAGEO" TargetMode="External"/><Relationship Id="rId10" Type="http://schemas.openxmlformats.org/officeDocument/2006/relationships/hyperlink" Target="consultantplus://offline/ref=D1EC254E81E38E4682B1D28CF3BEA6709E4690DEF0ED38DAEF0884FFB9XAGEO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consultantplus://offline/ref=D1EC254E81E38E4682B1D28CF3BEA6709E4690DEF0ED38DAEF0884FFB9XAGEO" TargetMode="External"/><Relationship Id="rId9" Type="http://schemas.openxmlformats.org/officeDocument/2006/relationships/hyperlink" Target="consultantplus://offline/ref=D1EC254E81E38E4682B1D28CF3BEA6709E4690DEF0ED38DAEF0884FFB9XAGEO" TargetMode="External"/><Relationship Id="rId14" Type="http://schemas.openxmlformats.org/officeDocument/2006/relationships/hyperlink" Target="consultantplus://offline/ref=D1EC254E81E38E4682B1D28CF3BEA6709E4690DEF0ED38DAEF0884FFB9XAGE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66"/>
  <sheetViews>
    <sheetView topLeftCell="A36" workbookViewId="0">
      <selection activeCell="M48" sqref="M48"/>
    </sheetView>
  </sheetViews>
  <sheetFormatPr defaultRowHeight="15"/>
  <cols>
    <col min="1" max="2" width="11.85546875" customWidth="1"/>
    <col min="13" max="13" width="21.42578125" customWidth="1"/>
    <col min="16" max="16" width="19.140625" customWidth="1"/>
  </cols>
  <sheetData>
    <row r="1" spans="1:18" s="12" customFormat="1" ht="18.75">
      <c r="A1" s="48" t="s">
        <v>99</v>
      </c>
      <c r="B1" s="48"/>
      <c r="L1" s="48" t="s">
        <v>97</v>
      </c>
      <c r="M1" s="49"/>
      <c r="N1" s="49"/>
      <c r="O1" s="49"/>
      <c r="P1" s="49"/>
    </row>
    <row r="2" spans="1:18" s="12" customFormat="1" ht="34.5" customHeight="1">
      <c r="A2" s="372" t="s">
        <v>347</v>
      </c>
      <c r="B2" s="372"/>
      <c r="C2" s="372"/>
      <c r="D2" s="372"/>
      <c r="E2" s="372"/>
      <c r="F2" s="372"/>
      <c r="L2" s="372" t="s">
        <v>150</v>
      </c>
      <c r="M2" s="372"/>
      <c r="N2" s="372"/>
      <c r="O2" s="372"/>
      <c r="P2" s="372"/>
    </row>
    <row r="3" spans="1:18" s="12" customFormat="1" ht="18.75">
      <c r="A3" s="45"/>
      <c r="B3" s="45"/>
      <c r="C3" s="45"/>
      <c r="D3" s="45"/>
      <c r="E3" s="45"/>
      <c r="F3" s="51" t="s">
        <v>348</v>
      </c>
      <c r="G3" s="45"/>
      <c r="H3" s="45"/>
      <c r="L3" s="373" t="s">
        <v>151</v>
      </c>
      <c r="M3" s="373"/>
      <c r="N3" s="373"/>
      <c r="O3" s="373"/>
      <c r="P3" s="373"/>
    </row>
    <row r="4" spans="1:18" s="118" customFormat="1" ht="15.75" customHeight="1">
      <c r="A4" s="117" t="s">
        <v>100</v>
      </c>
      <c r="B4" s="117"/>
      <c r="C4" s="117"/>
      <c r="D4" s="117"/>
      <c r="E4" s="117"/>
      <c r="F4" s="117"/>
      <c r="L4" s="374" t="s">
        <v>98</v>
      </c>
      <c r="M4" s="374"/>
      <c r="N4" s="374"/>
      <c r="O4" s="374"/>
      <c r="P4" s="374"/>
    </row>
    <row r="5" spans="1:18" s="12" customFormat="1" ht="15.75" customHeight="1">
      <c r="L5" s="50"/>
      <c r="M5" s="50"/>
      <c r="N5" s="50"/>
      <c r="O5" s="50"/>
      <c r="P5" s="50"/>
    </row>
    <row r="6" spans="1:18" ht="30" customHeight="1">
      <c r="A6" s="119"/>
      <c r="B6" s="119"/>
      <c r="C6" s="375" t="s">
        <v>75</v>
      </c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119"/>
      <c r="P6" s="119"/>
    </row>
    <row r="7" spans="1:18" ht="45.75" customHeight="1">
      <c r="A7" s="120"/>
      <c r="B7" s="120"/>
      <c r="C7" s="376" t="s">
        <v>152</v>
      </c>
      <c r="D7" s="376"/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120"/>
      <c r="P7" s="120"/>
    </row>
    <row r="8" spans="1:18" ht="25.5" customHeight="1">
      <c r="A8" s="34"/>
      <c r="B8" s="34"/>
      <c r="C8" s="377" t="s">
        <v>76</v>
      </c>
      <c r="D8" s="377"/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4"/>
      <c r="P8" s="34"/>
    </row>
    <row r="9" spans="1:18" ht="24" customHeight="1">
      <c r="A9" s="119"/>
      <c r="B9" s="119"/>
      <c r="C9" s="378" t="s">
        <v>88</v>
      </c>
      <c r="D9" s="378"/>
      <c r="E9" s="378"/>
      <c r="F9" s="378"/>
      <c r="G9" s="378"/>
      <c r="H9" s="378"/>
      <c r="I9" s="378"/>
      <c r="J9" s="378"/>
      <c r="K9" s="378"/>
      <c r="L9" s="378"/>
      <c r="M9" s="379">
        <v>43101</v>
      </c>
      <c r="N9" s="376"/>
      <c r="O9" s="121"/>
      <c r="P9" s="121"/>
    </row>
    <row r="10" spans="1:18" ht="23.25" customHeight="1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80" t="s">
        <v>85</v>
      </c>
      <c r="N10" s="380"/>
      <c r="O10" s="33"/>
      <c r="P10" s="33"/>
    </row>
    <row r="11" spans="1:18" ht="85.5" customHeight="1">
      <c r="A11" s="35"/>
      <c r="B11" s="35"/>
      <c r="C11" s="381" t="s">
        <v>46</v>
      </c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5"/>
      <c r="P11" s="35"/>
    </row>
    <row r="12" spans="1:18" ht="15.75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8" s="59" customFormat="1" ht="59.25" customHeight="1" thickBot="1">
      <c r="A13" s="382" t="s">
        <v>20</v>
      </c>
      <c r="B13" s="382"/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2"/>
      <c r="P13" s="382"/>
      <c r="R13" s="1"/>
    </row>
    <row r="14" spans="1:18" s="85" customFormat="1" ht="172.5" customHeight="1">
      <c r="A14" s="383" t="s">
        <v>13</v>
      </c>
      <c r="B14" s="384"/>
      <c r="C14" s="384"/>
      <c r="D14" s="384"/>
      <c r="E14" s="384"/>
      <c r="F14" s="384"/>
      <c r="G14" s="385"/>
      <c r="H14" s="386" t="s">
        <v>156</v>
      </c>
      <c r="I14" s="387"/>
      <c r="J14" s="387"/>
      <c r="K14" s="387"/>
      <c r="L14" s="387"/>
      <c r="M14" s="387"/>
      <c r="N14" s="387"/>
      <c r="O14" s="387"/>
      <c r="P14" s="388"/>
      <c r="Q14" s="59"/>
      <c r="R14" s="5"/>
    </row>
    <row r="15" spans="1:18" s="85" customFormat="1" ht="404.25" customHeight="1">
      <c r="A15" s="389" t="s">
        <v>14</v>
      </c>
      <c r="B15" s="390"/>
      <c r="C15" s="390"/>
      <c r="D15" s="390"/>
      <c r="E15" s="390"/>
      <c r="F15" s="390"/>
      <c r="G15" s="391"/>
      <c r="H15" s="392" t="s">
        <v>11</v>
      </c>
      <c r="I15" s="393"/>
      <c r="J15" s="393"/>
      <c r="K15" s="393"/>
      <c r="L15" s="393"/>
      <c r="M15" s="393"/>
      <c r="N15" s="393"/>
      <c r="O15" s="393"/>
      <c r="P15" s="394"/>
      <c r="Q15" s="59"/>
      <c r="R15" s="5"/>
    </row>
    <row r="16" spans="1:18" s="85" customFormat="1" ht="336.75" customHeight="1" thickBot="1">
      <c r="A16" s="339" t="s">
        <v>15</v>
      </c>
      <c r="B16" s="340"/>
      <c r="C16" s="340"/>
      <c r="D16" s="340"/>
      <c r="E16" s="340"/>
      <c r="F16" s="340"/>
      <c r="G16" s="341"/>
      <c r="H16" s="342" t="s">
        <v>0</v>
      </c>
      <c r="I16" s="343"/>
      <c r="J16" s="343"/>
      <c r="K16" s="343"/>
      <c r="L16" s="343"/>
      <c r="M16" s="343"/>
      <c r="N16" s="343"/>
      <c r="O16" s="343"/>
      <c r="P16" s="344"/>
      <c r="Q16" s="59"/>
      <c r="R16" s="5"/>
    </row>
    <row r="17" spans="1:18" s="2" customFormat="1" ht="15.75" customHeight="1">
      <c r="A17" s="3"/>
      <c r="B17" s="4"/>
    </row>
    <row r="18" spans="1:18" s="59" customFormat="1" ht="54" customHeight="1" thickBot="1">
      <c r="A18" s="354" t="s">
        <v>21</v>
      </c>
      <c r="B18" s="355"/>
      <c r="C18" s="355"/>
      <c r="D18" s="355"/>
      <c r="E18" s="355"/>
      <c r="F18" s="355"/>
      <c r="G18" s="355"/>
      <c r="H18" s="355"/>
      <c r="I18" s="355"/>
      <c r="J18" s="355"/>
      <c r="K18" s="355"/>
      <c r="L18" s="355"/>
      <c r="M18" s="355"/>
      <c r="N18" s="355"/>
      <c r="O18" s="355"/>
      <c r="P18" s="355"/>
      <c r="Q18" s="6"/>
      <c r="R18" s="6"/>
    </row>
    <row r="19" spans="1:18" s="59" customFormat="1" ht="38.25" customHeight="1">
      <c r="A19" s="395" t="s">
        <v>16</v>
      </c>
      <c r="B19" s="387"/>
      <c r="C19" s="387"/>
      <c r="D19" s="387"/>
      <c r="E19" s="387"/>
      <c r="F19" s="387"/>
      <c r="G19" s="387"/>
      <c r="H19" s="387"/>
      <c r="I19" s="387"/>
      <c r="J19" s="387"/>
      <c r="K19" s="387"/>
      <c r="L19" s="396"/>
      <c r="M19" s="397" t="s">
        <v>17</v>
      </c>
      <c r="N19" s="387"/>
      <c r="O19" s="387"/>
      <c r="P19" s="388"/>
      <c r="Q19" s="6"/>
      <c r="R19" s="6"/>
    </row>
    <row r="20" spans="1:18" s="59" customFormat="1" ht="24.75" customHeight="1">
      <c r="A20" s="398" t="s">
        <v>173</v>
      </c>
      <c r="B20" s="390"/>
      <c r="C20" s="390"/>
      <c r="D20" s="390"/>
      <c r="E20" s="390"/>
      <c r="F20" s="390"/>
      <c r="G20" s="390"/>
      <c r="H20" s="390"/>
      <c r="I20" s="390"/>
      <c r="J20" s="390"/>
      <c r="K20" s="390"/>
      <c r="L20" s="391"/>
      <c r="M20" s="399" t="s">
        <v>135</v>
      </c>
      <c r="N20" s="400"/>
      <c r="O20" s="400"/>
      <c r="P20" s="401"/>
      <c r="Q20" s="6"/>
      <c r="R20" s="6"/>
    </row>
    <row r="21" spans="1:18" s="59" customFormat="1" ht="69" customHeight="1">
      <c r="A21" s="398" t="s">
        <v>174</v>
      </c>
      <c r="B21" s="390"/>
      <c r="C21" s="390"/>
      <c r="D21" s="390"/>
      <c r="E21" s="390"/>
      <c r="F21" s="390"/>
      <c r="G21" s="390"/>
      <c r="H21" s="390"/>
      <c r="I21" s="390"/>
      <c r="J21" s="390"/>
      <c r="K21" s="390"/>
      <c r="L21" s="391"/>
      <c r="M21" s="402"/>
      <c r="N21" s="403"/>
      <c r="O21" s="403"/>
      <c r="P21" s="404"/>
      <c r="Q21" s="6"/>
      <c r="R21" s="6"/>
    </row>
    <row r="22" spans="1:18" s="59" customFormat="1" ht="22.5" customHeight="1">
      <c r="A22" s="398" t="s">
        <v>175</v>
      </c>
      <c r="B22" s="390"/>
      <c r="C22" s="390"/>
      <c r="D22" s="390"/>
      <c r="E22" s="390"/>
      <c r="F22" s="390"/>
      <c r="G22" s="390"/>
      <c r="H22" s="390"/>
      <c r="I22" s="390"/>
      <c r="J22" s="390"/>
      <c r="K22" s="390"/>
      <c r="L22" s="391"/>
      <c r="M22" s="402"/>
      <c r="N22" s="403"/>
      <c r="O22" s="403"/>
      <c r="P22" s="404"/>
      <c r="Q22" s="6"/>
      <c r="R22" s="6"/>
    </row>
    <row r="23" spans="1:18" s="59" customFormat="1" ht="51.75" customHeight="1">
      <c r="A23" s="398" t="s">
        <v>176</v>
      </c>
      <c r="B23" s="390"/>
      <c r="C23" s="390"/>
      <c r="D23" s="390"/>
      <c r="E23" s="390"/>
      <c r="F23" s="390"/>
      <c r="G23" s="390"/>
      <c r="H23" s="390"/>
      <c r="I23" s="390"/>
      <c r="J23" s="390"/>
      <c r="K23" s="390"/>
      <c r="L23" s="391"/>
      <c r="M23" s="402"/>
      <c r="N23" s="403"/>
      <c r="O23" s="403"/>
      <c r="P23" s="404"/>
      <c r="Q23" s="6"/>
      <c r="R23" s="6"/>
    </row>
    <row r="24" spans="1:18" s="59" customFormat="1" ht="69" customHeight="1">
      <c r="A24" s="398" t="s">
        <v>177</v>
      </c>
      <c r="B24" s="390"/>
      <c r="C24" s="390"/>
      <c r="D24" s="390"/>
      <c r="E24" s="390"/>
      <c r="F24" s="390"/>
      <c r="G24" s="390"/>
      <c r="H24" s="390"/>
      <c r="I24" s="390"/>
      <c r="J24" s="390"/>
      <c r="K24" s="390"/>
      <c r="L24" s="391"/>
      <c r="M24" s="402"/>
      <c r="N24" s="403"/>
      <c r="O24" s="403"/>
      <c r="P24" s="404"/>
      <c r="Q24" s="6"/>
      <c r="R24" s="6"/>
    </row>
    <row r="25" spans="1:18" s="59" customFormat="1" ht="55.5" customHeight="1">
      <c r="A25" s="398" t="s">
        <v>178</v>
      </c>
      <c r="B25" s="390"/>
      <c r="C25" s="390"/>
      <c r="D25" s="390"/>
      <c r="E25" s="390"/>
      <c r="F25" s="390"/>
      <c r="G25" s="390"/>
      <c r="H25" s="390"/>
      <c r="I25" s="390"/>
      <c r="J25" s="390"/>
      <c r="K25" s="390"/>
      <c r="L25" s="391"/>
      <c r="M25" s="402"/>
      <c r="N25" s="403"/>
      <c r="O25" s="403"/>
      <c r="P25" s="404"/>
      <c r="Q25" s="6"/>
      <c r="R25" s="6"/>
    </row>
    <row r="26" spans="1:18" s="59" customFormat="1" ht="32.25" customHeight="1">
      <c r="A26" s="398" t="s">
        <v>179</v>
      </c>
      <c r="B26" s="390"/>
      <c r="C26" s="390"/>
      <c r="D26" s="390"/>
      <c r="E26" s="390"/>
      <c r="F26" s="390"/>
      <c r="G26" s="390"/>
      <c r="H26" s="390"/>
      <c r="I26" s="390"/>
      <c r="J26" s="390"/>
      <c r="K26" s="390"/>
      <c r="L26" s="391"/>
      <c r="M26" s="402"/>
      <c r="N26" s="403"/>
      <c r="O26" s="403"/>
      <c r="P26" s="404"/>
      <c r="Q26" s="6"/>
      <c r="R26" s="6"/>
    </row>
    <row r="27" spans="1:18" s="59" customFormat="1" ht="20.25" customHeight="1">
      <c r="A27" s="398" t="s">
        <v>180</v>
      </c>
      <c r="B27" s="390"/>
      <c r="C27" s="390"/>
      <c r="D27" s="390"/>
      <c r="E27" s="390"/>
      <c r="F27" s="390"/>
      <c r="G27" s="390"/>
      <c r="H27" s="390"/>
      <c r="I27" s="390"/>
      <c r="J27" s="390"/>
      <c r="K27" s="390"/>
      <c r="L27" s="391"/>
      <c r="M27" s="402"/>
      <c r="N27" s="403"/>
      <c r="O27" s="403"/>
      <c r="P27" s="404"/>
      <c r="Q27" s="6"/>
      <c r="R27" s="6"/>
    </row>
    <row r="28" spans="1:18" s="59" customFormat="1" ht="21" customHeight="1">
      <c r="A28" s="398" t="s">
        <v>181</v>
      </c>
      <c r="B28" s="390"/>
      <c r="C28" s="390"/>
      <c r="D28" s="390"/>
      <c r="E28" s="390"/>
      <c r="F28" s="390"/>
      <c r="G28" s="390"/>
      <c r="H28" s="390"/>
      <c r="I28" s="390"/>
      <c r="J28" s="390"/>
      <c r="K28" s="390"/>
      <c r="L28" s="391"/>
      <c r="M28" s="402"/>
      <c r="N28" s="403"/>
      <c r="O28" s="403"/>
      <c r="P28" s="404"/>
      <c r="Q28" s="6"/>
      <c r="R28" s="6"/>
    </row>
    <row r="29" spans="1:18" s="59" customFormat="1" ht="32.25" customHeight="1">
      <c r="A29" s="398" t="s">
        <v>182</v>
      </c>
      <c r="B29" s="390"/>
      <c r="C29" s="390"/>
      <c r="D29" s="390"/>
      <c r="E29" s="390"/>
      <c r="F29" s="390"/>
      <c r="G29" s="390"/>
      <c r="H29" s="390"/>
      <c r="I29" s="390"/>
      <c r="J29" s="390"/>
      <c r="K29" s="390"/>
      <c r="L29" s="391"/>
      <c r="M29" s="402"/>
      <c r="N29" s="403"/>
      <c r="O29" s="403"/>
      <c r="P29" s="404"/>
      <c r="Q29" s="6"/>
      <c r="R29" s="6"/>
    </row>
    <row r="30" spans="1:18" s="59" customFormat="1" ht="21.75" customHeight="1">
      <c r="A30" s="398" t="s">
        <v>183</v>
      </c>
      <c r="B30" s="390"/>
      <c r="C30" s="390"/>
      <c r="D30" s="390"/>
      <c r="E30" s="390"/>
      <c r="F30" s="390"/>
      <c r="G30" s="390"/>
      <c r="H30" s="390"/>
      <c r="I30" s="390"/>
      <c r="J30" s="390"/>
      <c r="K30" s="390"/>
      <c r="L30" s="391"/>
      <c r="M30" s="402"/>
      <c r="N30" s="403"/>
      <c r="O30" s="403"/>
      <c r="P30" s="404"/>
      <c r="Q30" s="6"/>
      <c r="R30" s="6"/>
    </row>
    <row r="31" spans="1:18" s="59" customFormat="1" ht="39" customHeight="1" thickBot="1">
      <c r="A31" s="339" t="s">
        <v>184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1"/>
      <c r="M31" s="405"/>
      <c r="N31" s="406"/>
      <c r="O31" s="406"/>
      <c r="P31" s="407"/>
      <c r="Q31" s="6"/>
      <c r="R31" s="6"/>
    </row>
    <row r="32" spans="1:18" s="2" customFormat="1" ht="24" customHeight="1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</row>
    <row r="33" spans="1:18" s="59" customFormat="1" ht="21" customHeight="1" thickBot="1">
      <c r="A33" s="359" t="s">
        <v>22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1"/>
      <c r="R33" s="1"/>
    </row>
    <row r="34" spans="1:18" s="59" customFormat="1" ht="30.75" customHeight="1">
      <c r="A34" s="361" t="s">
        <v>18</v>
      </c>
      <c r="B34" s="362"/>
      <c r="C34" s="362"/>
      <c r="D34" s="362"/>
      <c r="E34" s="362"/>
      <c r="F34" s="362"/>
      <c r="G34" s="363"/>
      <c r="H34" s="350" t="s">
        <v>23</v>
      </c>
      <c r="I34" s="350"/>
      <c r="J34" s="350"/>
      <c r="K34" s="350"/>
      <c r="L34" s="350"/>
      <c r="M34" s="350" t="s">
        <v>19</v>
      </c>
      <c r="N34" s="350"/>
      <c r="O34" s="350"/>
      <c r="P34" s="364"/>
      <c r="Q34" s="7"/>
      <c r="R34" s="7"/>
    </row>
    <row r="35" spans="1:18" s="59" customFormat="1" ht="54" customHeight="1">
      <c r="A35" s="398" t="s">
        <v>157</v>
      </c>
      <c r="B35" s="390"/>
      <c r="C35" s="390"/>
      <c r="D35" s="390"/>
      <c r="E35" s="390"/>
      <c r="F35" s="390"/>
      <c r="G35" s="390"/>
      <c r="H35" s="392" t="s">
        <v>158</v>
      </c>
      <c r="I35" s="393"/>
      <c r="J35" s="393"/>
      <c r="K35" s="393"/>
      <c r="L35" s="408"/>
      <c r="M35" s="392" t="s">
        <v>136</v>
      </c>
      <c r="N35" s="393"/>
      <c r="O35" s="393"/>
      <c r="P35" s="394"/>
      <c r="Q35" s="5"/>
      <c r="R35" s="5"/>
    </row>
    <row r="36" spans="1:18" s="59" customFormat="1" ht="34.5" customHeight="1">
      <c r="A36" s="398" t="s">
        <v>1</v>
      </c>
      <c r="B36" s="390"/>
      <c r="C36" s="390"/>
      <c r="D36" s="390"/>
      <c r="E36" s="390"/>
      <c r="F36" s="390"/>
      <c r="G36" s="390"/>
      <c r="H36" s="392" t="s">
        <v>2</v>
      </c>
      <c r="I36" s="393"/>
      <c r="J36" s="393"/>
      <c r="K36" s="393"/>
      <c r="L36" s="408"/>
      <c r="M36" s="392" t="s">
        <v>136</v>
      </c>
      <c r="N36" s="393"/>
      <c r="O36" s="393"/>
      <c r="P36" s="394"/>
      <c r="Q36" s="5"/>
      <c r="R36" s="5"/>
    </row>
    <row r="37" spans="1:18" s="59" customFormat="1" ht="30.75" customHeight="1">
      <c r="A37" s="398" t="s">
        <v>3</v>
      </c>
      <c r="B37" s="390"/>
      <c r="C37" s="390"/>
      <c r="D37" s="390"/>
      <c r="E37" s="390"/>
      <c r="F37" s="390"/>
      <c r="G37" s="390"/>
      <c r="H37" s="392" t="s">
        <v>4</v>
      </c>
      <c r="I37" s="393"/>
      <c r="J37" s="393"/>
      <c r="K37" s="393"/>
      <c r="L37" s="408"/>
      <c r="M37" s="392" t="s">
        <v>136</v>
      </c>
      <c r="N37" s="393"/>
      <c r="O37" s="393"/>
      <c r="P37" s="394"/>
      <c r="Q37" s="5"/>
      <c r="R37" s="5"/>
    </row>
    <row r="38" spans="1:18" s="2" customFormat="1" ht="15.75" hidden="1" customHeight="1">
      <c r="A38" s="3"/>
      <c r="B38" s="4"/>
      <c r="N38" s="8"/>
      <c r="O38" s="8"/>
      <c r="P38" s="8"/>
    </row>
    <row r="39" spans="1:18" s="12" customFormat="1" ht="15" hidden="1" customHeight="1"/>
    <row r="40" spans="1:18" s="2" customFormat="1" ht="48" customHeight="1" thickBot="1">
      <c r="A40" s="8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8"/>
    </row>
    <row r="41" spans="1:18" s="2" customFormat="1" ht="26.25" customHeight="1" thickBot="1">
      <c r="A41" s="345" t="s">
        <v>24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7"/>
    </row>
    <row r="42" spans="1:18" s="59" customFormat="1" ht="47.25" customHeight="1">
      <c r="A42" s="348" t="s">
        <v>25</v>
      </c>
      <c r="B42" s="349"/>
      <c r="C42" s="350" t="s">
        <v>26</v>
      </c>
      <c r="D42" s="350"/>
      <c r="E42" s="350"/>
      <c r="F42" s="352" t="s">
        <v>27</v>
      </c>
      <c r="G42" s="353"/>
      <c r="H42" s="353"/>
      <c r="I42" s="353"/>
      <c r="J42" s="353"/>
      <c r="K42" s="349"/>
      <c r="L42" s="350" t="s">
        <v>153</v>
      </c>
      <c r="M42" s="350"/>
      <c r="N42" s="350" t="s">
        <v>154</v>
      </c>
      <c r="O42" s="350"/>
      <c r="P42" s="356" t="s">
        <v>155</v>
      </c>
      <c r="Q42" s="7"/>
      <c r="R42" s="7"/>
    </row>
    <row r="43" spans="1:18" s="59" customFormat="1" ht="49.5" customHeight="1">
      <c r="A43" s="115" t="s">
        <v>86</v>
      </c>
      <c r="B43" s="116" t="s">
        <v>87</v>
      </c>
      <c r="C43" s="351"/>
      <c r="D43" s="351"/>
      <c r="E43" s="351"/>
      <c r="F43" s="358" t="s">
        <v>28</v>
      </c>
      <c r="G43" s="358"/>
      <c r="H43" s="358"/>
      <c r="I43" s="358" t="s">
        <v>29</v>
      </c>
      <c r="J43" s="358"/>
      <c r="K43" s="358"/>
      <c r="L43" s="351"/>
      <c r="M43" s="351"/>
      <c r="N43" s="351"/>
      <c r="O43" s="351"/>
      <c r="P43" s="357"/>
      <c r="Q43" s="5"/>
      <c r="R43" s="5"/>
    </row>
    <row r="44" spans="1:18" s="59" customFormat="1" ht="187.5" customHeight="1" thickBot="1">
      <c r="A44" s="136">
        <v>21.5</v>
      </c>
      <c r="B44" s="137">
        <v>20</v>
      </c>
      <c r="C44" s="365"/>
      <c r="D44" s="365"/>
      <c r="E44" s="365"/>
      <c r="F44" s="366" t="s">
        <v>349</v>
      </c>
      <c r="G44" s="367"/>
      <c r="H44" s="368"/>
      <c r="I44" s="366" t="s">
        <v>350</v>
      </c>
      <c r="J44" s="367"/>
      <c r="K44" s="368"/>
      <c r="L44" s="369">
        <v>5448010.7400000002</v>
      </c>
      <c r="M44" s="369"/>
      <c r="N44" s="370">
        <v>17.100000000000001</v>
      </c>
      <c r="O44" s="371"/>
      <c r="P44" s="183">
        <f>L44/12/N44</f>
        <v>26549.759941520468</v>
      </c>
      <c r="Q44" s="5"/>
      <c r="R44" s="5"/>
    </row>
    <row r="64" ht="15" customHeight="1"/>
    <row r="66" ht="15" customHeight="1"/>
  </sheetData>
  <mergeCells count="61">
    <mergeCell ref="A37:G37"/>
    <mergeCell ref="H37:L37"/>
    <mergeCell ref="M37:P37"/>
    <mergeCell ref="A35:G35"/>
    <mergeCell ref="H35:L35"/>
    <mergeCell ref="M35:P35"/>
    <mergeCell ref="A36:G36"/>
    <mergeCell ref="H36:L36"/>
    <mergeCell ref="M36:P36"/>
    <mergeCell ref="A19:L19"/>
    <mergeCell ref="M19:P19"/>
    <mergeCell ref="A20:L20"/>
    <mergeCell ref="A21:L21"/>
    <mergeCell ref="A22:L22"/>
    <mergeCell ref="M20:P31"/>
    <mergeCell ref="A28:L28"/>
    <mergeCell ref="A29:L29"/>
    <mergeCell ref="A30:L30"/>
    <mergeCell ref="A31:L31"/>
    <mergeCell ref="A23:L23"/>
    <mergeCell ref="A24:L24"/>
    <mergeCell ref="A25:L25"/>
    <mergeCell ref="A26:L26"/>
    <mergeCell ref="A27:L27"/>
    <mergeCell ref="C11:N11"/>
    <mergeCell ref="A13:P13"/>
    <mergeCell ref="A14:G14"/>
    <mergeCell ref="H14:P14"/>
    <mergeCell ref="A15:G15"/>
    <mergeCell ref="H15:P15"/>
    <mergeCell ref="C7:N7"/>
    <mergeCell ref="C8:N8"/>
    <mergeCell ref="C9:L9"/>
    <mergeCell ref="M9:N9"/>
    <mergeCell ref="M10:N10"/>
    <mergeCell ref="A2:F2"/>
    <mergeCell ref="L2:P2"/>
    <mergeCell ref="L3:P3"/>
    <mergeCell ref="L4:P4"/>
    <mergeCell ref="C6:N6"/>
    <mergeCell ref="C44:E44"/>
    <mergeCell ref="F44:H44"/>
    <mergeCell ref="I44:K44"/>
    <mergeCell ref="L44:M44"/>
    <mergeCell ref="N44:O44"/>
    <mergeCell ref="A16:G16"/>
    <mergeCell ref="H16:P16"/>
    <mergeCell ref="A41:P41"/>
    <mergeCell ref="A42:B42"/>
    <mergeCell ref="C42:E43"/>
    <mergeCell ref="F42:K42"/>
    <mergeCell ref="L42:M43"/>
    <mergeCell ref="A18:P18"/>
    <mergeCell ref="N42:O43"/>
    <mergeCell ref="P42:P43"/>
    <mergeCell ref="F43:H43"/>
    <mergeCell ref="I43:K43"/>
    <mergeCell ref="A33:P33"/>
    <mergeCell ref="A34:G34"/>
    <mergeCell ref="H34:L34"/>
    <mergeCell ref="M34:P34"/>
  </mergeCells>
  <phoneticPr fontId="36" type="noConversion"/>
  <pageMargins left="0.19685039370078741" right="0.19685039370078741" top="0.19685039370078741" bottom="0.19685039370078741" header="0.31496062992125984" footer="0.31496062992125984"/>
  <pageSetup paperSize="9" scale="57" fitToHeight="2" orientation="portrait" r:id="rId1"/>
  <rowBreaks count="3" manualBreakCount="3">
    <brk id="15" max="15" man="1"/>
    <brk id="17" max="15" man="1"/>
    <brk id="3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6"/>
  <sheetViews>
    <sheetView topLeftCell="A2" zoomScale="68" zoomScaleNormal="68" workbookViewId="0">
      <selection activeCell="K6" sqref="K6:M6"/>
    </sheetView>
  </sheetViews>
  <sheetFormatPr defaultRowHeight="15"/>
  <cols>
    <col min="1" max="1" width="7.85546875" customWidth="1"/>
    <col min="5" max="5" width="7.5703125" customWidth="1"/>
    <col min="6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9.140625" customWidth="1"/>
    <col min="14" max="14" width="10" bestFit="1" customWidth="1"/>
  </cols>
  <sheetData>
    <row r="1" spans="1:13" ht="20.25">
      <c r="A1" s="475" t="s">
        <v>45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</row>
    <row r="2" spans="1:13" ht="15.75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3" ht="121.5" customHeight="1">
      <c r="A3" s="485" t="s">
        <v>38</v>
      </c>
      <c r="B3" s="486"/>
      <c r="C3" s="486"/>
      <c r="D3" s="486"/>
      <c r="E3" s="486"/>
      <c r="F3" s="486"/>
      <c r="G3" s="487"/>
      <c r="H3" s="31" t="s">
        <v>146</v>
      </c>
      <c r="I3" s="31" t="s">
        <v>137</v>
      </c>
      <c r="J3" s="31" t="s">
        <v>36</v>
      </c>
      <c r="K3" s="476" t="s">
        <v>32</v>
      </c>
      <c r="L3" s="477"/>
      <c r="M3" s="478"/>
    </row>
    <row r="4" spans="1:13" ht="45" customHeight="1">
      <c r="A4" s="491" t="s">
        <v>34</v>
      </c>
      <c r="B4" s="492"/>
      <c r="C4" s="492"/>
      <c r="D4" s="492"/>
      <c r="E4" s="492"/>
      <c r="F4" s="492"/>
      <c r="G4" s="493"/>
      <c r="H4" s="162" t="s">
        <v>33</v>
      </c>
      <c r="I4" s="162" t="s">
        <v>33</v>
      </c>
      <c r="J4" s="163" t="s">
        <v>222</v>
      </c>
      <c r="K4" s="434" t="s">
        <v>33</v>
      </c>
      <c r="L4" s="462"/>
      <c r="M4" s="463"/>
    </row>
    <row r="5" spans="1:13" ht="51" customHeight="1" thickBot="1">
      <c r="A5" s="494" t="s">
        <v>30</v>
      </c>
      <c r="B5" s="495"/>
      <c r="C5" s="495"/>
      <c r="D5" s="495"/>
      <c r="E5" s="495"/>
      <c r="F5" s="495"/>
      <c r="G5" s="496"/>
      <c r="H5" s="164">
        <v>0</v>
      </c>
      <c r="I5" s="164">
        <v>0</v>
      </c>
      <c r="J5" s="165" t="s">
        <v>33</v>
      </c>
      <c r="K5" s="479" t="s">
        <v>33</v>
      </c>
      <c r="L5" s="480"/>
      <c r="M5" s="481"/>
    </row>
    <row r="6" spans="1:13" ht="111.75" customHeight="1">
      <c r="A6" s="497" t="s">
        <v>91</v>
      </c>
      <c r="B6" s="498"/>
      <c r="C6" s="498"/>
      <c r="D6" s="498"/>
      <c r="E6" s="498"/>
      <c r="F6" s="498"/>
      <c r="G6" s="499"/>
      <c r="H6" s="166" t="s">
        <v>33</v>
      </c>
      <c r="I6" s="166" t="s">
        <v>33</v>
      </c>
      <c r="J6" s="166" t="s">
        <v>33</v>
      </c>
      <c r="K6" s="482" t="s">
        <v>351</v>
      </c>
      <c r="L6" s="483"/>
      <c r="M6" s="484"/>
    </row>
    <row r="7" spans="1:13" ht="33.75" customHeight="1">
      <c r="A7" s="488" t="s">
        <v>143</v>
      </c>
      <c r="B7" s="489"/>
      <c r="C7" s="489"/>
      <c r="D7" s="489"/>
      <c r="E7" s="489"/>
      <c r="F7" s="489"/>
      <c r="G7" s="490"/>
      <c r="H7" s="167">
        <v>0</v>
      </c>
      <c r="I7" s="168">
        <v>0</v>
      </c>
      <c r="J7" s="167">
        <v>0</v>
      </c>
      <c r="K7" s="434" t="s">
        <v>33</v>
      </c>
      <c r="L7" s="462"/>
      <c r="M7" s="463"/>
    </row>
    <row r="8" spans="1:13" ht="36" customHeight="1">
      <c r="A8" s="488" t="s">
        <v>159</v>
      </c>
      <c r="B8" s="489"/>
      <c r="C8" s="489"/>
      <c r="D8" s="489"/>
      <c r="E8" s="489"/>
      <c r="F8" s="489"/>
      <c r="G8" s="490"/>
      <c r="H8" s="167">
        <v>30338.9</v>
      </c>
      <c r="I8" s="167">
        <v>30338.91</v>
      </c>
      <c r="J8" s="167">
        <f>I8/H8*100-100</f>
        <v>3.2960984071905841E-5</v>
      </c>
      <c r="K8" s="434" t="s">
        <v>33</v>
      </c>
      <c r="L8" s="462"/>
      <c r="M8" s="463"/>
    </row>
    <row r="9" spans="1:13" ht="36" customHeight="1">
      <c r="A9" s="488" t="s">
        <v>142</v>
      </c>
      <c r="B9" s="489"/>
      <c r="C9" s="489"/>
      <c r="D9" s="489"/>
      <c r="E9" s="489"/>
      <c r="F9" s="489"/>
      <c r="G9" s="490"/>
      <c r="H9" s="167">
        <f>SUM(H11:H12)</f>
        <v>57175.78</v>
      </c>
      <c r="I9" s="167">
        <f>SUM(I11:I12)</f>
        <v>61325.31</v>
      </c>
      <c r="J9" s="167">
        <f>I9/H9*100-100</f>
        <v>7.2574960936256474</v>
      </c>
      <c r="K9" s="434" t="s">
        <v>33</v>
      </c>
      <c r="L9" s="462"/>
      <c r="M9" s="463"/>
    </row>
    <row r="10" spans="1:13" ht="18.75" customHeight="1">
      <c r="A10" s="409" t="s">
        <v>39</v>
      </c>
      <c r="B10" s="410"/>
      <c r="C10" s="410"/>
      <c r="D10" s="410"/>
      <c r="E10" s="410"/>
      <c r="F10" s="410"/>
      <c r="G10" s="411"/>
      <c r="H10" s="169"/>
      <c r="I10" s="170"/>
      <c r="J10" s="171"/>
      <c r="K10" s="412"/>
      <c r="L10" s="413"/>
      <c r="M10" s="414"/>
    </row>
    <row r="11" spans="1:13" ht="16.5" customHeight="1">
      <c r="A11" s="409" t="s">
        <v>138</v>
      </c>
      <c r="B11" s="410"/>
      <c r="C11" s="410"/>
      <c r="D11" s="410"/>
      <c r="E11" s="410"/>
      <c r="F11" s="410"/>
      <c r="G11" s="411"/>
      <c r="H11" s="172">
        <v>56475.18</v>
      </c>
      <c r="I11" s="172">
        <v>61325.31</v>
      </c>
      <c r="J11" s="169">
        <f>I11-H11</f>
        <v>4850.1299999999974</v>
      </c>
      <c r="K11" s="412" t="s">
        <v>345</v>
      </c>
      <c r="L11" s="413"/>
      <c r="M11" s="414"/>
    </row>
    <row r="12" spans="1:13" ht="25.5" customHeight="1">
      <c r="A12" s="409" t="s">
        <v>93</v>
      </c>
      <c r="B12" s="410"/>
      <c r="C12" s="410"/>
      <c r="D12" s="410"/>
      <c r="E12" s="410"/>
      <c r="F12" s="410"/>
      <c r="G12" s="411"/>
      <c r="H12" s="173">
        <v>700.6</v>
      </c>
      <c r="I12" s="173">
        <v>0</v>
      </c>
      <c r="J12" s="169">
        <f>I12-H12</f>
        <v>-700.6</v>
      </c>
      <c r="K12" s="412" t="s">
        <v>224</v>
      </c>
      <c r="L12" s="413"/>
      <c r="M12" s="414"/>
    </row>
    <row r="13" spans="1:13" ht="38.25" customHeight="1">
      <c r="A13" s="488" t="s">
        <v>139</v>
      </c>
      <c r="B13" s="489"/>
      <c r="C13" s="489"/>
      <c r="D13" s="489"/>
      <c r="E13" s="489"/>
      <c r="F13" s="489"/>
      <c r="G13" s="490"/>
      <c r="H13" s="167">
        <f>H15+H14</f>
        <v>0.3</v>
      </c>
      <c r="I13" s="174">
        <f>I15+I14</f>
        <v>30307.55</v>
      </c>
      <c r="J13" s="169">
        <f>I13-H13</f>
        <v>30307.25</v>
      </c>
      <c r="K13" s="434"/>
      <c r="L13" s="462"/>
      <c r="M13" s="463"/>
    </row>
    <row r="14" spans="1:13" ht="27.75" customHeight="1">
      <c r="A14" s="409" t="s">
        <v>93</v>
      </c>
      <c r="B14" s="410"/>
      <c r="C14" s="410"/>
      <c r="D14" s="410"/>
      <c r="E14" s="410"/>
      <c r="F14" s="410"/>
      <c r="G14" s="411"/>
      <c r="H14" s="169">
        <v>0</v>
      </c>
      <c r="I14" s="169">
        <v>30307.55</v>
      </c>
      <c r="J14" s="169">
        <f>I14-H14</f>
        <v>30307.55</v>
      </c>
      <c r="K14" s="412" t="s">
        <v>224</v>
      </c>
      <c r="L14" s="413"/>
      <c r="M14" s="414"/>
    </row>
    <row r="15" spans="1:13" ht="27.75" customHeight="1">
      <c r="A15" s="409" t="s">
        <v>138</v>
      </c>
      <c r="B15" s="410"/>
      <c r="C15" s="410"/>
      <c r="D15" s="410"/>
      <c r="E15" s="410"/>
      <c r="F15" s="410"/>
      <c r="G15" s="411"/>
      <c r="H15" s="169">
        <v>0.3</v>
      </c>
      <c r="I15" s="169">
        <v>0</v>
      </c>
      <c r="J15" s="169">
        <f>I15-H15</f>
        <v>-0.3</v>
      </c>
      <c r="K15" s="412" t="s">
        <v>223</v>
      </c>
      <c r="L15" s="413"/>
      <c r="M15" s="414"/>
    </row>
    <row r="16" spans="1:13" ht="32.25" customHeight="1">
      <c r="A16" s="469" t="s">
        <v>144</v>
      </c>
      <c r="B16" s="470"/>
      <c r="C16" s="470"/>
      <c r="D16" s="470"/>
      <c r="E16" s="470"/>
      <c r="F16" s="470"/>
      <c r="G16" s="471"/>
      <c r="H16" s="175">
        <f>SUM(H18:H24)</f>
        <v>160718.5</v>
      </c>
      <c r="I16" s="175">
        <f>SUM(I18:I24)</f>
        <v>146205.31</v>
      </c>
      <c r="J16" s="175">
        <f>I16/H16*100-100</f>
        <v>-9.0301925416177937</v>
      </c>
      <c r="K16" s="466"/>
      <c r="L16" s="467"/>
      <c r="M16" s="468"/>
    </row>
    <row r="17" spans="1:13" ht="18.75" customHeight="1">
      <c r="A17" s="409" t="s">
        <v>39</v>
      </c>
      <c r="B17" s="410"/>
      <c r="C17" s="410"/>
      <c r="D17" s="410"/>
      <c r="E17" s="410"/>
      <c r="F17" s="410"/>
      <c r="G17" s="411"/>
      <c r="H17" s="176"/>
      <c r="I17" s="169"/>
      <c r="J17" s="169"/>
      <c r="K17" s="412"/>
      <c r="L17" s="413"/>
      <c r="M17" s="414"/>
    </row>
    <row r="18" spans="1:13" ht="30.75" customHeight="1">
      <c r="A18" s="409" t="s">
        <v>138</v>
      </c>
      <c r="B18" s="410"/>
      <c r="C18" s="410"/>
      <c r="D18" s="410"/>
      <c r="E18" s="410"/>
      <c r="F18" s="410"/>
      <c r="G18" s="411"/>
      <c r="H18" s="172">
        <v>0</v>
      </c>
      <c r="I18" s="172">
        <v>8500.27</v>
      </c>
      <c r="J18" s="169">
        <f>I18-H18</f>
        <v>8500.27</v>
      </c>
      <c r="K18" s="412" t="s">
        <v>345</v>
      </c>
      <c r="L18" s="413"/>
      <c r="M18" s="414"/>
    </row>
    <row r="19" spans="1:13" ht="18" customHeight="1">
      <c r="A19" s="409" t="s">
        <v>140</v>
      </c>
      <c r="B19" s="410"/>
      <c r="C19" s="410"/>
      <c r="D19" s="410"/>
      <c r="E19" s="410"/>
      <c r="F19" s="410"/>
      <c r="G19" s="411"/>
      <c r="H19" s="169">
        <v>4453.6000000000004</v>
      </c>
      <c r="I19" s="169">
        <v>4687.1099999999997</v>
      </c>
      <c r="J19" s="169">
        <f t="shared" ref="J19:J23" si="0">I19-H19</f>
        <v>233.50999999999931</v>
      </c>
      <c r="K19" s="412" t="s">
        <v>216</v>
      </c>
      <c r="L19" s="413"/>
      <c r="M19" s="414"/>
    </row>
    <row r="20" spans="1:13" ht="32.25" customHeight="1">
      <c r="A20" s="409" t="s">
        <v>141</v>
      </c>
      <c r="B20" s="410"/>
      <c r="C20" s="410"/>
      <c r="D20" s="410"/>
      <c r="E20" s="410"/>
      <c r="F20" s="410"/>
      <c r="G20" s="411"/>
      <c r="H20" s="169">
        <v>129851.6</v>
      </c>
      <c r="I20" s="169">
        <v>85655.61</v>
      </c>
      <c r="J20" s="169">
        <f t="shared" si="0"/>
        <v>-44195.990000000005</v>
      </c>
      <c r="K20" s="412" t="s">
        <v>344</v>
      </c>
      <c r="L20" s="413"/>
      <c r="M20" s="414"/>
    </row>
    <row r="21" spans="1:13" ht="29.25" customHeight="1">
      <c r="A21" s="409" t="s">
        <v>205</v>
      </c>
      <c r="B21" s="410"/>
      <c r="C21" s="410"/>
      <c r="D21" s="410"/>
      <c r="E21" s="410"/>
      <c r="F21" s="410"/>
      <c r="G21" s="411"/>
      <c r="H21" s="169">
        <v>12316.3</v>
      </c>
      <c r="I21" s="169">
        <v>24316.32</v>
      </c>
      <c r="J21" s="169">
        <f t="shared" ref="J21" si="1">I21-H21</f>
        <v>12000.02</v>
      </c>
      <c r="K21" s="412" t="s">
        <v>221</v>
      </c>
      <c r="L21" s="413"/>
      <c r="M21" s="414"/>
    </row>
    <row r="22" spans="1:13" ht="18" customHeight="1">
      <c r="A22" s="409" t="s">
        <v>6</v>
      </c>
      <c r="B22" s="410"/>
      <c r="C22" s="410"/>
      <c r="D22" s="410"/>
      <c r="E22" s="410"/>
      <c r="F22" s="410"/>
      <c r="G22" s="411"/>
      <c r="H22" s="169">
        <v>0</v>
      </c>
      <c r="I22" s="169">
        <v>1064</v>
      </c>
      <c r="J22" s="169">
        <f t="shared" si="0"/>
        <v>1064</v>
      </c>
      <c r="K22" s="412"/>
      <c r="L22" s="413"/>
      <c r="M22" s="414"/>
    </row>
    <row r="23" spans="1:13" ht="27.75" customHeight="1">
      <c r="A23" s="409" t="s">
        <v>93</v>
      </c>
      <c r="B23" s="410"/>
      <c r="C23" s="410"/>
      <c r="D23" s="410"/>
      <c r="E23" s="410"/>
      <c r="F23" s="410"/>
      <c r="G23" s="411"/>
      <c r="H23" s="169">
        <v>8532</v>
      </c>
      <c r="I23" s="169">
        <v>9241</v>
      </c>
      <c r="J23" s="169">
        <f t="shared" si="0"/>
        <v>709</v>
      </c>
      <c r="K23" s="412" t="s">
        <v>215</v>
      </c>
      <c r="L23" s="413"/>
      <c r="M23" s="414"/>
    </row>
    <row r="24" spans="1:13" ht="42.75" customHeight="1">
      <c r="A24" s="472" t="s">
        <v>5</v>
      </c>
      <c r="B24" s="473"/>
      <c r="C24" s="473"/>
      <c r="D24" s="473"/>
      <c r="E24" s="473"/>
      <c r="F24" s="473"/>
      <c r="G24" s="474"/>
      <c r="H24" s="169">
        <v>5565</v>
      </c>
      <c r="I24" s="169">
        <v>12741</v>
      </c>
      <c r="J24" s="169">
        <f>I24-H24</f>
        <v>7176</v>
      </c>
      <c r="K24" s="412" t="s">
        <v>167</v>
      </c>
      <c r="L24" s="413"/>
      <c r="M24" s="414"/>
    </row>
    <row r="25" spans="1:13" ht="48.75" customHeight="1">
      <c r="A25" s="488" t="s">
        <v>145</v>
      </c>
      <c r="B25" s="489"/>
      <c r="C25" s="489"/>
      <c r="D25" s="489"/>
      <c r="E25" s="489"/>
      <c r="F25" s="489"/>
      <c r="G25" s="490"/>
      <c r="H25" s="167">
        <f>SUM(H27:H29)</f>
        <v>10764.5</v>
      </c>
      <c r="I25" s="174">
        <f>SUM(I27:I29)</f>
        <v>14269.61</v>
      </c>
      <c r="J25" s="174">
        <f>SUM(J27:J29)</f>
        <v>3505.1100000000006</v>
      </c>
      <c r="K25" s="434"/>
      <c r="L25" s="462"/>
      <c r="M25" s="463"/>
    </row>
    <row r="26" spans="1:13" ht="18.75" customHeight="1">
      <c r="A26" s="517" t="s">
        <v>39</v>
      </c>
      <c r="B26" s="518"/>
      <c r="C26" s="518"/>
      <c r="D26" s="518"/>
      <c r="E26" s="518"/>
      <c r="F26" s="518"/>
      <c r="G26" s="519"/>
      <c r="H26" s="169"/>
      <c r="I26" s="169"/>
      <c r="J26" s="169"/>
      <c r="K26" s="412"/>
      <c r="L26" s="413"/>
      <c r="M26" s="414"/>
    </row>
    <row r="27" spans="1:13" ht="18" customHeight="1">
      <c r="A27" s="409" t="s">
        <v>138</v>
      </c>
      <c r="B27" s="518"/>
      <c r="C27" s="518"/>
      <c r="D27" s="518"/>
      <c r="E27" s="518"/>
      <c r="F27" s="518"/>
      <c r="G27" s="519"/>
      <c r="H27" s="169">
        <v>0</v>
      </c>
      <c r="I27" s="169">
        <v>6130.43</v>
      </c>
      <c r="J27" s="177">
        <f>I27-H27</f>
        <v>6130.43</v>
      </c>
      <c r="K27" s="412" t="s">
        <v>345</v>
      </c>
      <c r="L27" s="413"/>
      <c r="M27" s="414"/>
    </row>
    <row r="28" spans="1:13" ht="27" customHeight="1">
      <c r="A28" s="409" t="s">
        <v>141</v>
      </c>
      <c r="B28" s="410"/>
      <c r="C28" s="410"/>
      <c r="D28" s="410"/>
      <c r="E28" s="410"/>
      <c r="F28" s="410"/>
      <c r="G28" s="411"/>
      <c r="H28" s="169">
        <v>10764.5</v>
      </c>
      <c r="I28" s="169">
        <v>7659.18</v>
      </c>
      <c r="J28" s="169">
        <f t="shared" ref="J28:J29" si="2">I28-H28</f>
        <v>-3105.3199999999997</v>
      </c>
      <c r="K28" s="412" t="s">
        <v>344</v>
      </c>
      <c r="L28" s="413"/>
      <c r="M28" s="414"/>
    </row>
    <row r="29" spans="1:13" ht="21.75" customHeight="1">
      <c r="A29" s="409" t="s">
        <v>93</v>
      </c>
      <c r="B29" s="410"/>
      <c r="C29" s="410"/>
      <c r="D29" s="410"/>
      <c r="E29" s="410"/>
      <c r="F29" s="410"/>
      <c r="G29" s="411"/>
      <c r="H29" s="169">
        <v>0</v>
      </c>
      <c r="I29" s="169">
        <v>480</v>
      </c>
      <c r="J29" s="169">
        <f t="shared" si="2"/>
        <v>480</v>
      </c>
      <c r="K29" s="412" t="s">
        <v>346</v>
      </c>
      <c r="L29" s="413"/>
      <c r="M29" s="414"/>
    </row>
    <row r="30" spans="1:13" ht="42" customHeight="1">
      <c r="A30" s="469" t="s">
        <v>92</v>
      </c>
      <c r="B30" s="470"/>
      <c r="C30" s="470"/>
      <c r="D30" s="470"/>
      <c r="E30" s="470"/>
      <c r="F30" s="470"/>
      <c r="G30" s="471"/>
      <c r="H30" s="178">
        <v>852868.8</v>
      </c>
      <c r="I30" s="178">
        <v>739974.22</v>
      </c>
      <c r="J30" s="179">
        <f>I30/H30*100-100</f>
        <v>-13.237039507131698</v>
      </c>
      <c r="K30" s="466" t="s">
        <v>33</v>
      </c>
      <c r="L30" s="467"/>
      <c r="M30" s="468"/>
    </row>
    <row r="31" spans="1:13" ht="31.5" customHeight="1">
      <c r="A31" s="469" t="s">
        <v>168</v>
      </c>
      <c r="B31" s="470"/>
      <c r="C31" s="470"/>
      <c r="D31" s="470"/>
      <c r="E31" s="470"/>
      <c r="F31" s="470"/>
      <c r="G31" s="471"/>
      <c r="H31" s="178">
        <v>123837.1</v>
      </c>
      <c r="I31" s="178">
        <v>120000</v>
      </c>
      <c r="J31" s="179">
        <f>I31/H31*100-100</f>
        <v>-3.0985060212165791</v>
      </c>
      <c r="K31" s="466" t="s">
        <v>33</v>
      </c>
      <c r="L31" s="467"/>
      <c r="M31" s="468"/>
    </row>
    <row r="32" spans="1:13" ht="31.5" customHeight="1">
      <c r="A32" s="469" t="s">
        <v>169</v>
      </c>
      <c r="B32" s="470"/>
      <c r="C32" s="470"/>
      <c r="D32" s="470"/>
      <c r="E32" s="470"/>
      <c r="F32" s="470"/>
      <c r="G32" s="471"/>
      <c r="H32" s="178">
        <v>0</v>
      </c>
      <c r="I32" s="178">
        <v>0</v>
      </c>
      <c r="J32" s="179">
        <v>0</v>
      </c>
      <c r="K32" s="466" t="s">
        <v>33</v>
      </c>
      <c r="L32" s="467"/>
      <c r="M32" s="468"/>
    </row>
    <row r="33" spans="1:13" ht="37.5" customHeight="1">
      <c r="A33" s="520" t="s">
        <v>147</v>
      </c>
      <c r="B33" s="521"/>
      <c r="C33" s="521"/>
      <c r="D33" s="521"/>
      <c r="E33" s="521"/>
      <c r="F33" s="521"/>
      <c r="G33" s="522"/>
      <c r="H33" s="162" t="s">
        <v>33</v>
      </c>
      <c r="I33" s="162" t="s">
        <v>33</v>
      </c>
      <c r="J33" s="180">
        <v>0</v>
      </c>
      <c r="K33" s="434" t="s">
        <v>33</v>
      </c>
      <c r="L33" s="462"/>
      <c r="M33" s="463"/>
    </row>
    <row r="34" spans="1:13" ht="36" customHeight="1">
      <c r="A34" s="520" t="s">
        <v>101</v>
      </c>
      <c r="B34" s="521"/>
      <c r="C34" s="521"/>
      <c r="D34" s="521"/>
      <c r="E34" s="521"/>
      <c r="F34" s="521"/>
      <c r="G34" s="522"/>
      <c r="H34" s="181">
        <v>39700</v>
      </c>
      <c r="I34" s="181">
        <v>24147</v>
      </c>
      <c r="J34" s="180">
        <f>I34/H34*100-100</f>
        <v>-39.176322418136024</v>
      </c>
      <c r="K34" s="434" t="s">
        <v>33</v>
      </c>
      <c r="L34" s="462"/>
      <c r="M34" s="463"/>
    </row>
    <row r="35" spans="1:13" ht="42.75" customHeight="1" thickBot="1">
      <c r="A35" s="586" t="s">
        <v>37</v>
      </c>
      <c r="B35" s="587"/>
      <c r="C35" s="587"/>
      <c r="D35" s="587"/>
      <c r="E35" s="587"/>
      <c r="F35" s="587"/>
      <c r="G35" s="588"/>
      <c r="H35" s="182">
        <v>0</v>
      </c>
      <c r="I35" s="182">
        <v>0</v>
      </c>
      <c r="J35" s="182" t="s">
        <v>33</v>
      </c>
      <c r="K35" s="479"/>
      <c r="L35" s="480"/>
      <c r="M35" s="481"/>
    </row>
    <row r="36" spans="1:13" ht="18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3" ht="139.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3" ht="40.5" customHeight="1" thickBo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1:13" s="2" customFormat="1" ht="29.25" customHeight="1" thickBot="1">
      <c r="A39" s="8"/>
      <c r="B39" s="569" t="s">
        <v>44</v>
      </c>
      <c r="C39" s="570"/>
      <c r="D39" s="570"/>
      <c r="E39" s="570"/>
      <c r="F39" s="570"/>
      <c r="G39" s="570"/>
      <c r="H39" s="570"/>
      <c r="I39" s="570"/>
      <c r="J39" s="570"/>
      <c r="K39" s="571"/>
      <c r="L39"/>
    </row>
    <row r="40" spans="1:13" s="2" customFormat="1" ht="15.75" customHeight="1">
      <c r="A40" s="28"/>
      <c r="B40" s="556" t="s">
        <v>31</v>
      </c>
      <c r="C40" s="575"/>
      <c r="D40" s="575"/>
      <c r="E40" s="575"/>
      <c r="F40" s="576"/>
      <c r="G40" s="580" t="s">
        <v>117</v>
      </c>
      <c r="H40" s="580" t="s">
        <v>118</v>
      </c>
      <c r="I40" s="582" t="s">
        <v>119</v>
      </c>
      <c r="J40" s="584" t="s">
        <v>112</v>
      </c>
      <c r="K40" s="585"/>
      <c r="L40"/>
    </row>
    <row r="41" spans="1:13" s="2" customFormat="1" ht="140.25" customHeight="1" thickBot="1">
      <c r="A41" s="28"/>
      <c r="B41" s="577"/>
      <c r="C41" s="578"/>
      <c r="D41" s="578"/>
      <c r="E41" s="578"/>
      <c r="F41" s="579"/>
      <c r="G41" s="581"/>
      <c r="H41" s="581"/>
      <c r="I41" s="583"/>
      <c r="J41" s="56" t="s">
        <v>113</v>
      </c>
      <c r="K41" s="29" t="s">
        <v>116</v>
      </c>
      <c r="L41"/>
    </row>
    <row r="42" spans="1:13" s="2" customFormat="1" ht="37.5" customHeight="1" thickBot="1">
      <c r="A42" s="8"/>
      <c r="B42" s="538" t="s">
        <v>114</v>
      </c>
      <c r="C42" s="539"/>
      <c r="D42" s="539"/>
      <c r="E42" s="539"/>
      <c r="F42" s="540"/>
      <c r="G42" s="184">
        <v>132452.29</v>
      </c>
      <c r="H42" s="184">
        <v>181920.54</v>
      </c>
      <c r="I42" s="184">
        <v>181920.54</v>
      </c>
      <c r="J42" s="185">
        <f t="shared" ref="J42:J56" si="3">I42/G42*100-100</f>
        <v>37.347976392103135</v>
      </c>
      <c r="K42" s="186">
        <f t="shared" ref="K42:K55" si="4">I42/H42*100-100</f>
        <v>0</v>
      </c>
      <c r="L42"/>
    </row>
    <row r="43" spans="1:13" s="2" customFormat="1" ht="35.25" customHeight="1" thickBot="1">
      <c r="A43" s="8"/>
      <c r="B43" s="538" t="s">
        <v>40</v>
      </c>
      <c r="C43" s="539"/>
      <c r="D43" s="539"/>
      <c r="E43" s="539"/>
      <c r="F43" s="540"/>
      <c r="G43" s="187">
        <f>G45+G51+G52+G53+G54+G55</f>
        <v>9411937.9399999995</v>
      </c>
      <c r="H43" s="187">
        <f>H45+H51+H52+H53+H54+H55</f>
        <v>10935500</v>
      </c>
      <c r="I43" s="188">
        <f>I45+I51+I52+I53+I54+I55</f>
        <v>10671804.030000001</v>
      </c>
      <c r="J43" s="279">
        <f t="shared" si="3"/>
        <v>13.385830824974619</v>
      </c>
      <c r="K43" s="280">
        <f t="shared" si="4"/>
        <v>-2.4113755200950919</v>
      </c>
      <c r="L43"/>
    </row>
    <row r="44" spans="1:13" s="2" customFormat="1" ht="15" customHeight="1">
      <c r="A44" s="8"/>
      <c r="B44" s="523" t="s">
        <v>41</v>
      </c>
      <c r="C44" s="524"/>
      <c r="D44" s="524"/>
      <c r="E44" s="524"/>
      <c r="F44" s="525"/>
      <c r="G44" s="189"/>
      <c r="H44" s="281"/>
      <c r="I44" s="282"/>
      <c r="J44" s="283"/>
      <c r="K44" s="284"/>
      <c r="L44"/>
    </row>
    <row r="45" spans="1:13" s="2" customFormat="1" ht="37.5" customHeight="1">
      <c r="A45" s="8"/>
      <c r="B45" s="566" t="s">
        <v>42</v>
      </c>
      <c r="C45" s="567"/>
      <c r="D45" s="567"/>
      <c r="E45" s="567"/>
      <c r="F45" s="568"/>
      <c r="G45" s="190">
        <v>7590000</v>
      </c>
      <c r="H45" s="190">
        <f t="shared" ref="H45:I45" si="5">SUM(H47:H50)</f>
        <v>8896000</v>
      </c>
      <c r="I45" s="191">
        <f t="shared" si="5"/>
        <v>8802329.8100000005</v>
      </c>
      <c r="J45" s="192">
        <f t="shared" si="3"/>
        <v>15.972724769433484</v>
      </c>
      <c r="K45" s="193">
        <f t="shared" si="4"/>
        <v>-1.0529472796762462</v>
      </c>
      <c r="L45"/>
    </row>
    <row r="46" spans="1:13" s="2" customFormat="1" ht="31.5" customHeight="1">
      <c r="A46" s="8"/>
      <c r="B46" s="526" t="s">
        <v>83</v>
      </c>
      <c r="C46" s="527"/>
      <c r="D46" s="527"/>
      <c r="E46" s="527"/>
      <c r="F46" s="528"/>
      <c r="G46" s="194"/>
      <c r="H46" s="285"/>
      <c r="I46" s="286"/>
      <c r="J46" s="287"/>
      <c r="K46" s="288"/>
      <c r="L46"/>
    </row>
    <row r="47" spans="1:13" s="2" customFormat="1" ht="23.25" customHeight="1">
      <c r="A47" s="8"/>
      <c r="B47" s="526" t="s">
        <v>77</v>
      </c>
      <c r="C47" s="527"/>
      <c r="D47" s="527"/>
      <c r="E47" s="527"/>
      <c r="F47" s="528"/>
      <c r="G47" s="195">
        <v>4990000</v>
      </c>
      <c r="H47" s="196">
        <v>6296000</v>
      </c>
      <c r="I47" s="195">
        <v>6296000</v>
      </c>
      <c r="J47" s="287">
        <f t="shared" si="3"/>
        <v>26.172344689378775</v>
      </c>
      <c r="K47" s="288">
        <f t="shared" si="4"/>
        <v>0</v>
      </c>
      <c r="L47"/>
    </row>
    <row r="48" spans="1:13" s="2" customFormat="1" ht="20.25" hidden="1" customHeight="1">
      <c r="A48" s="8"/>
      <c r="B48" s="526" t="s">
        <v>78</v>
      </c>
      <c r="C48" s="527"/>
      <c r="D48" s="527"/>
      <c r="E48" s="527"/>
      <c r="F48" s="528"/>
      <c r="G48" s="195"/>
      <c r="H48" s="196"/>
      <c r="I48" s="195"/>
      <c r="J48" s="287" t="e">
        <f t="shared" si="3"/>
        <v>#DIV/0!</v>
      </c>
      <c r="K48" s="288" t="e">
        <f t="shared" si="4"/>
        <v>#DIV/0!</v>
      </c>
      <c r="L48"/>
    </row>
    <row r="49" spans="1:14" s="2" customFormat="1" ht="19.5" customHeight="1">
      <c r="A49" s="8"/>
      <c r="B49" s="532" t="s">
        <v>79</v>
      </c>
      <c r="C49" s="533"/>
      <c r="D49" s="533"/>
      <c r="E49" s="533"/>
      <c r="F49" s="534"/>
      <c r="G49" s="197">
        <v>2600000</v>
      </c>
      <c r="H49" s="198">
        <v>2600000</v>
      </c>
      <c r="I49" s="197">
        <v>2506329.81</v>
      </c>
      <c r="J49" s="289">
        <f t="shared" si="3"/>
        <v>-3.6026996153846085</v>
      </c>
      <c r="K49" s="290">
        <f t="shared" si="4"/>
        <v>-3.6026996153846085</v>
      </c>
      <c r="L49"/>
    </row>
    <row r="50" spans="1:14" s="2" customFormat="1" ht="23.25" customHeight="1">
      <c r="A50" s="8"/>
      <c r="B50" s="526" t="s">
        <v>78</v>
      </c>
      <c r="C50" s="527"/>
      <c r="D50" s="527"/>
      <c r="E50" s="527"/>
      <c r="F50" s="528"/>
      <c r="G50" s="195">
        <v>0</v>
      </c>
      <c r="H50" s="196">
        <v>0</v>
      </c>
      <c r="I50" s="195">
        <v>0</v>
      </c>
      <c r="J50" s="287">
        <v>0</v>
      </c>
      <c r="K50" s="288">
        <v>0</v>
      </c>
      <c r="L50"/>
    </row>
    <row r="51" spans="1:14" s="2" customFormat="1" ht="28.5" customHeight="1">
      <c r="A51" s="8"/>
      <c r="B51" s="535" t="s">
        <v>81</v>
      </c>
      <c r="C51" s="536"/>
      <c r="D51" s="536"/>
      <c r="E51" s="536"/>
      <c r="F51" s="537"/>
      <c r="G51" s="199">
        <v>845232</v>
      </c>
      <c r="H51" s="200">
        <v>1007500</v>
      </c>
      <c r="I51" s="199">
        <v>1007500</v>
      </c>
      <c r="J51" s="201">
        <f t="shared" si="3"/>
        <v>19.198042667575294</v>
      </c>
      <c r="K51" s="202">
        <f t="shared" si="4"/>
        <v>0</v>
      </c>
      <c r="L51"/>
    </row>
    <row r="52" spans="1:14" s="2" customFormat="1" ht="28.5" customHeight="1">
      <c r="A52" s="8"/>
      <c r="B52" s="535" t="s">
        <v>43</v>
      </c>
      <c r="C52" s="536"/>
      <c r="D52" s="536"/>
      <c r="E52" s="536"/>
      <c r="F52" s="537"/>
      <c r="G52" s="200">
        <v>0</v>
      </c>
      <c r="H52" s="200">
        <v>0</v>
      </c>
      <c r="I52" s="199">
        <v>0</v>
      </c>
      <c r="J52" s="201">
        <v>0</v>
      </c>
      <c r="K52" s="202">
        <v>0</v>
      </c>
      <c r="L52"/>
    </row>
    <row r="53" spans="1:14" s="2" customFormat="1" ht="31.5" customHeight="1">
      <c r="A53" s="8"/>
      <c r="B53" s="529" t="s">
        <v>66</v>
      </c>
      <c r="C53" s="530"/>
      <c r="D53" s="530"/>
      <c r="E53" s="530"/>
      <c r="F53" s="531"/>
      <c r="G53" s="200">
        <v>852868.83</v>
      </c>
      <c r="H53" s="203">
        <v>900000</v>
      </c>
      <c r="I53" s="200">
        <v>739974.22</v>
      </c>
      <c r="J53" s="204">
        <f t="shared" si="3"/>
        <v>-13.237042559053307</v>
      </c>
      <c r="K53" s="205">
        <f t="shared" si="4"/>
        <v>-17.780642222222227</v>
      </c>
      <c r="L53"/>
    </row>
    <row r="54" spans="1:14" s="2" customFormat="1" ht="31.5" customHeight="1">
      <c r="A54" s="8"/>
      <c r="B54" s="529" t="s">
        <v>190</v>
      </c>
      <c r="C54" s="530"/>
      <c r="D54" s="530"/>
      <c r="E54" s="530"/>
      <c r="F54" s="531"/>
      <c r="G54" s="200">
        <v>123837.11</v>
      </c>
      <c r="H54" s="203">
        <v>130000</v>
      </c>
      <c r="I54" s="200">
        <v>120000</v>
      </c>
      <c r="J54" s="204">
        <f t="shared" si="3"/>
        <v>-3.098513846132235</v>
      </c>
      <c r="K54" s="205">
        <f t="shared" si="4"/>
        <v>-7.6923076923076934</v>
      </c>
      <c r="L54"/>
    </row>
    <row r="55" spans="1:14" s="2" customFormat="1" ht="31.5" customHeight="1" thickBot="1">
      <c r="A55" s="8"/>
      <c r="B55" s="535" t="s">
        <v>172</v>
      </c>
      <c r="C55" s="536"/>
      <c r="D55" s="536"/>
      <c r="E55" s="536"/>
      <c r="F55" s="537"/>
      <c r="G55" s="206">
        <v>0</v>
      </c>
      <c r="H55" s="203">
        <v>2000</v>
      </c>
      <c r="I55" s="206">
        <v>2000</v>
      </c>
      <c r="J55" s="204">
        <v>100</v>
      </c>
      <c r="K55" s="205">
        <f t="shared" si="4"/>
        <v>0</v>
      </c>
      <c r="L55"/>
    </row>
    <row r="56" spans="1:14" s="2" customFormat="1" ht="35.25" customHeight="1" thickBot="1">
      <c r="A56" s="8"/>
      <c r="B56" s="538" t="s">
        <v>115</v>
      </c>
      <c r="C56" s="539"/>
      <c r="D56" s="539"/>
      <c r="E56" s="539"/>
      <c r="F56" s="540"/>
      <c r="G56" s="187">
        <f>G42+G43-I62</f>
        <v>181920.53999999911</v>
      </c>
      <c r="H56" s="207" t="s">
        <v>33</v>
      </c>
      <c r="I56" s="188">
        <f>I42+I43-K62</f>
        <v>80274.009999997914</v>
      </c>
      <c r="J56" s="208">
        <f t="shared" si="3"/>
        <v>-55.874136037635822</v>
      </c>
      <c r="K56" s="209" t="s">
        <v>33</v>
      </c>
      <c r="L56"/>
    </row>
    <row r="57" spans="1:14" s="2" customFormat="1" ht="12" customHeight="1" thickBot="1">
      <c r="A57" s="17"/>
      <c r="B57" s="17"/>
      <c r="C57" s="17"/>
      <c r="D57" s="17"/>
      <c r="E57" s="17"/>
      <c r="F57" s="17"/>
      <c r="G57" s="18"/>
      <c r="H57" s="18"/>
      <c r="I57" s="18"/>
      <c r="J57" s="18"/>
      <c r="K57" s="18"/>
    </row>
    <row r="58" spans="1:14" ht="25.5" customHeight="1" thickBot="1">
      <c r="A58" s="569" t="s">
        <v>61</v>
      </c>
      <c r="B58" s="570"/>
      <c r="C58" s="570"/>
      <c r="D58" s="570"/>
      <c r="E58" s="570"/>
      <c r="F58" s="570"/>
      <c r="G58" s="570"/>
      <c r="H58" s="570"/>
      <c r="I58" s="570"/>
      <c r="J58" s="570"/>
      <c r="K58" s="570"/>
      <c r="L58" s="570"/>
      <c r="M58" s="571"/>
    </row>
    <row r="59" spans="1:14" s="2" customFormat="1" ht="30" customHeight="1">
      <c r="A59" s="560" t="s">
        <v>31</v>
      </c>
      <c r="B59" s="561"/>
      <c r="C59" s="561"/>
      <c r="D59" s="561"/>
      <c r="E59" s="561"/>
      <c r="F59" s="549" t="s">
        <v>120</v>
      </c>
      <c r="G59" s="573" t="s">
        <v>90</v>
      </c>
      <c r="H59" s="572" t="s">
        <v>89</v>
      </c>
      <c r="I59" s="541" t="s">
        <v>125</v>
      </c>
      <c r="J59" s="542"/>
      <c r="K59" s="542"/>
      <c r="L59" s="556" t="s">
        <v>128</v>
      </c>
      <c r="M59" s="557"/>
    </row>
    <row r="60" spans="1:14" s="2" customFormat="1" ht="14.25" customHeight="1">
      <c r="A60" s="562"/>
      <c r="B60" s="563"/>
      <c r="C60" s="563"/>
      <c r="D60" s="563"/>
      <c r="E60" s="563"/>
      <c r="F60" s="550"/>
      <c r="G60" s="573"/>
      <c r="H60" s="573"/>
      <c r="I60" s="543"/>
      <c r="J60" s="544"/>
      <c r="K60" s="544"/>
      <c r="L60" s="558"/>
      <c r="M60" s="559"/>
    </row>
    <row r="61" spans="1:14" s="2" customFormat="1" ht="151.5" customHeight="1" thickBot="1">
      <c r="A61" s="564"/>
      <c r="B61" s="565"/>
      <c r="C61" s="565"/>
      <c r="D61" s="565"/>
      <c r="E61" s="565"/>
      <c r="F61" s="551"/>
      <c r="G61" s="589"/>
      <c r="H61" s="574"/>
      <c r="I61" s="52" t="s">
        <v>124</v>
      </c>
      <c r="J61" s="62" t="s">
        <v>126</v>
      </c>
      <c r="K61" s="53" t="s">
        <v>127</v>
      </c>
      <c r="L61" s="54" t="s">
        <v>129</v>
      </c>
      <c r="M61" s="55" t="s">
        <v>130</v>
      </c>
    </row>
    <row r="62" spans="1:14" s="15" customFormat="1" ht="24" customHeight="1" thickBot="1">
      <c r="A62" s="552" t="s">
        <v>47</v>
      </c>
      <c r="B62" s="553"/>
      <c r="C62" s="553"/>
      <c r="D62" s="553"/>
      <c r="E62" s="553"/>
      <c r="F62" s="86"/>
      <c r="G62" s="87"/>
      <c r="H62" s="134"/>
      <c r="I62" s="210">
        <f>I64+I71+I75+I82+I86+I91+I96+I101+I106+I109+I116+I127+I130+I139+I146</f>
        <v>9362469.6899999995</v>
      </c>
      <c r="J62" s="187">
        <f>J64+J71+J75+J82+J86+J91+J96+J101+J106+J109+J116+J127+J130+J139+J146</f>
        <v>11117420.539999999</v>
      </c>
      <c r="K62" s="188">
        <f>K64+K71+K75+K82+K86+K91+K96+K101+K106+K109+K116+K127+K130+K139+K146</f>
        <v>10773450.560000002</v>
      </c>
      <c r="L62" s="208">
        <f>K62/I62*100-100</f>
        <v>15.070605478243237</v>
      </c>
      <c r="M62" s="209">
        <f>K62/J62*100-100</f>
        <v>-3.0939729118135517</v>
      </c>
      <c r="N62" s="2"/>
    </row>
    <row r="63" spans="1:14" s="2" customFormat="1" ht="19.5" customHeight="1" thickBot="1">
      <c r="A63" s="545" t="s">
        <v>48</v>
      </c>
      <c r="B63" s="546"/>
      <c r="C63" s="546"/>
      <c r="D63" s="546"/>
      <c r="E63" s="546"/>
      <c r="F63" s="88"/>
      <c r="G63" s="89"/>
      <c r="H63" s="135"/>
      <c r="I63" s="211"/>
      <c r="J63" s="291"/>
      <c r="K63" s="292"/>
      <c r="L63" s="293"/>
      <c r="M63" s="294"/>
      <c r="N63" s="15"/>
    </row>
    <row r="64" spans="1:14" s="2" customFormat="1" ht="20.100000000000001" customHeight="1">
      <c r="A64" s="429" t="s">
        <v>49</v>
      </c>
      <c r="B64" s="430"/>
      <c r="C64" s="430"/>
      <c r="D64" s="430"/>
      <c r="E64" s="430"/>
      <c r="F64" s="90">
        <v>211</v>
      </c>
      <c r="G64" s="91"/>
      <c r="H64" s="123"/>
      <c r="I64" s="212">
        <f>SUM(I66:I70)</f>
        <v>4553846.46</v>
      </c>
      <c r="J64" s="213">
        <f>SUM(J66:J70)</f>
        <v>5448010.7400000002</v>
      </c>
      <c r="K64" s="214">
        <f t="shared" ref="K64" si="6">SUM(K66:K70)</f>
        <v>5448010.7400000002</v>
      </c>
      <c r="L64" s="215">
        <f t="shared" ref="L64:L71" si="7">K64/I64*100-100</f>
        <v>19.635362936676628</v>
      </c>
      <c r="M64" s="216">
        <f t="shared" ref="M64:M71" si="8">K64/J64*100-100</f>
        <v>0</v>
      </c>
    </row>
    <row r="65" spans="1:14" s="2" customFormat="1" ht="17.25" customHeight="1">
      <c r="A65" s="439" t="s">
        <v>65</v>
      </c>
      <c r="B65" s="440"/>
      <c r="C65" s="440"/>
      <c r="D65" s="440"/>
      <c r="E65" s="440"/>
      <c r="F65" s="93"/>
      <c r="G65" s="94"/>
      <c r="H65" s="124"/>
      <c r="I65" s="217"/>
      <c r="J65" s="217"/>
      <c r="K65" s="217"/>
      <c r="L65" s="218"/>
      <c r="M65" s="219"/>
    </row>
    <row r="66" spans="1:14" s="2" customFormat="1" ht="20.100000000000001" customHeight="1">
      <c r="A66" s="547" t="s">
        <v>63</v>
      </c>
      <c r="B66" s="548"/>
      <c r="C66" s="548"/>
      <c r="D66" s="548"/>
      <c r="E66" s="548"/>
      <c r="F66" s="93">
        <v>211</v>
      </c>
      <c r="G66" s="95"/>
      <c r="H66" s="125">
        <v>50140</v>
      </c>
      <c r="I66" s="217">
        <v>2757535.86</v>
      </c>
      <c r="J66" s="217">
        <v>3436658.23</v>
      </c>
      <c r="K66" s="217">
        <v>3436658.23</v>
      </c>
      <c r="L66" s="220">
        <f t="shared" ref="L66" si="9">K66/I66*100-100</f>
        <v>24.627870841179217</v>
      </c>
      <c r="M66" s="221">
        <f t="shared" ref="M66" si="10">K66/J66*100-100</f>
        <v>0</v>
      </c>
    </row>
    <row r="67" spans="1:14" s="2" customFormat="1" ht="20.25" customHeight="1">
      <c r="A67" s="439" t="s">
        <v>84</v>
      </c>
      <c r="B67" s="440"/>
      <c r="C67" s="440"/>
      <c r="D67" s="440"/>
      <c r="E67" s="440"/>
      <c r="F67" s="93">
        <v>211</v>
      </c>
      <c r="G67" s="96"/>
      <c r="H67" s="125">
        <v>50141</v>
      </c>
      <c r="I67" s="217">
        <v>1442806.27</v>
      </c>
      <c r="J67" s="217">
        <v>1596000</v>
      </c>
      <c r="K67" s="217">
        <v>1596000</v>
      </c>
      <c r="L67" s="222">
        <f>K67/I67*100-100</f>
        <v>10.61776159317634</v>
      </c>
      <c r="M67" s="223">
        <f t="shared" si="8"/>
        <v>0</v>
      </c>
    </row>
    <row r="68" spans="1:14" s="2" customFormat="1" ht="20.100000000000001" customHeight="1">
      <c r="A68" s="547" t="s">
        <v>191</v>
      </c>
      <c r="B68" s="548"/>
      <c r="C68" s="548"/>
      <c r="D68" s="548"/>
      <c r="E68" s="548"/>
      <c r="F68" s="93">
        <v>211</v>
      </c>
      <c r="G68" s="95"/>
      <c r="H68" s="125">
        <v>50300</v>
      </c>
      <c r="I68" s="224">
        <v>0</v>
      </c>
      <c r="J68" s="224">
        <v>0</v>
      </c>
      <c r="K68" s="224">
        <v>0</v>
      </c>
      <c r="L68" s="225">
        <v>0</v>
      </c>
      <c r="M68" s="226">
        <v>0</v>
      </c>
      <c r="N68" s="152"/>
    </row>
    <row r="69" spans="1:14" s="2" customFormat="1" ht="16.5" customHeight="1">
      <c r="A69" s="441" t="s">
        <v>64</v>
      </c>
      <c r="B69" s="442"/>
      <c r="C69" s="442"/>
      <c r="D69" s="442"/>
      <c r="E69" s="442"/>
      <c r="F69" s="97">
        <v>211</v>
      </c>
      <c r="G69" s="98"/>
      <c r="H69" s="126">
        <v>20101</v>
      </c>
      <c r="I69" s="227">
        <v>353504.33</v>
      </c>
      <c r="J69" s="195">
        <v>415352.51</v>
      </c>
      <c r="K69" s="227">
        <v>415352.51</v>
      </c>
      <c r="L69" s="222">
        <f t="shared" ref="L69" si="11">K69/I69*100-100</f>
        <v>17.495734776431163</v>
      </c>
      <c r="M69" s="223">
        <f t="shared" ref="M69" si="12">K69/J69*100-100</f>
        <v>0</v>
      </c>
    </row>
    <row r="70" spans="1:14" s="2" customFormat="1" ht="34.5" customHeight="1" thickBot="1">
      <c r="A70" s="441" t="s">
        <v>200</v>
      </c>
      <c r="B70" s="442"/>
      <c r="C70" s="442"/>
      <c r="D70" s="442"/>
      <c r="E70" s="442"/>
      <c r="F70" s="97">
        <v>211</v>
      </c>
      <c r="G70" s="113"/>
      <c r="H70" s="126">
        <v>20201</v>
      </c>
      <c r="I70" s="228">
        <v>0</v>
      </c>
      <c r="J70" s="229">
        <v>0</v>
      </c>
      <c r="K70" s="228">
        <v>0</v>
      </c>
      <c r="L70" s="222">
        <v>0</v>
      </c>
      <c r="M70" s="230">
        <v>0</v>
      </c>
    </row>
    <row r="71" spans="1:14" s="2" customFormat="1" ht="20.25" customHeight="1">
      <c r="A71" s="464" t="s">
        <v>62</v>
      </c>
      <c r="B71" s="465"/>
      <c r="C71" s="465"/>
      <c r="D71" s="465"/>
      <c r="E71" s="465"/>
      <c r="F71" s="99">
        <v>212</v>
      </c>
      <c r="G71" s="100"/>
      <c r="H71" s="123"/>
      <c r="I71" s="212">
        <f>SUM(I73:I74)</f>
        <v>24693.5</v>
      </c>
      <c r="J71" s="231">
        <f>SUM(J73:J74)</f>
        <v>2570.13</v>
      </c>
      <c r="K71" s="232">
        <f>SUM(K73:K74)</f>
        <v>2570.13</v>
      </c>
      <c r="L71" s="233">
        <f t="shared" si="7"/>
        <v>-89.591876404721887</v>
      </c>
      <c r="M71" s="234">
        <f t="shared" si="8"/>
        <v>0</v>
      </c>
    </row>
    <row r="72" spans="1:14" s="2" customFormat="1" ht="18" customHeight="1">
      <c r="A72" s="439" t="s">
        <v>65</v>
      </c>
      <c r="B72" s="440"/>
      <c r="C72" s="440"/>
      <c r="D72" s="440"/>
      <c r="E72" s="440"/>
      <c r="F72" s="93"/>
      <c r="G72" s="101"/>
      <c r="H72" s="124"/>
      <c r="I72" s="235"/>
      <c r="J72" s="236"/>
      <c r="K72" s="235"/>
      <c r="L72" s="218"/>
      <c r="M72" s="219"/>
    </row>
    <row r="73" spans="1:14" s="2" customFormat="1" ht="20.100000000000001" customHeight="1">
      <c r="A73" s="547" t="s">
        <v>63</v>
      </c>
      <c r="B73" s="548"/>
      <c r="C73" s="548"/>
      <c r="D73" s="548"/>
      <c r="E73" s="548"/>
      <c r="F73" s="93">
        <v>212</v>
      </c>
      <c r="G73" s="95"/>
      <c r="H73" s="125">
        <v>50140</v>
      </c>
      <c r="I73" s="217">
        <v>12696</v>
      </c>
      <c r="J73" s="217">
        <v>2570.13</v>
      </c>
      <c r="K73" s="217">
        <v>2570.13</v>
      </c>
      <c r="L73" s="222">
        <f>K73/I73*100-100</f>
        <v>-79.756379962192824</v>
      </c>
      <c r="M73" s="221">
        <f t="shared" ref="M73:M75" si="13">K73/J73*100-100</f>
        <v>0</v>
      </c>
    </row>
    <row r="74" spans="1:14" s="2" customFormat="1" ht="16.5" customHeight="1" thickBot="1">
      <c r="A74" s="506" t="s">
        <v>64</v>
      </c>
      <c r="B74" s="507"/>
      <c r="C74" s="507"/>
      <c r="D74" s="507"/>
      <c r="E74" s="507"/>
      <c r="F74" s="102">
        <v>212</v>
      </c>
      <c r="G74" s="103"/>
      <c r="H74" s="127">
        <v>20101</v>
      </c>
      <c r="I74" s="237">
        <v>11997.5</v>
      </c>
      <c r="J74" s="238">
        <v>0</v>
      </c>
      <c r="K74" s="237">
        <v>0</v>
      </c>
      <c r="L74" s="239">
        <f t="shared" ref="L74:L75" si="14">K74/I74*100-100</f>
        <v>-100</v>
      </c>
      <c r="M74" s="240">
        <v>0</v>
      </c>
    </row>
    <row r="75" spans="1:14" s="2" customFormat="1" ht="27" customHeight="1">
      <c r="A75" s="429" t="s">
        <v>50</v>
      </c>
      <c r="B75" s="430"/>
      <c r="C75" s="430"/>
      <c r="D75" s="430"/>
      <c r="E75" s="430"/>
      <c r="F75" s="90">
        <v>213</v>
      </c>
      <c r="G75" s="104"/>
      <c r="H75" s="128"/>
      <c r="I75" s="241">
        <f>SUM(I77:I81)</f>
        <v>1426994.04</v>
      </c>
      <c r="J75" s="231">
        <f t="shared" ref="J75:K75" si="15">SUM(J77:J81)</f>
        <v>1637153.24</v>
      </c>
      <c r="K75" s="232">
        <f t="shared" si="15"/>
        <v>1637118.52</v>
      </c>
      <c r="L75" s="233">
        <f t="shared" si="14"/>
        <v>14.724972502337835</v>
      </c>
      <c r="M75" s="234">
        <f t="shared" si="13"/>
        <v>-2.1207544383514687E-3</v>
      </c>
    </row>
    <row r="76" spans="1:14" s="2" customFormat="1" ht="27.75" customHeight="1">
      <c r="A76" s="439" t="s">
        <v>65</v>
      </c>
      <c r="B76" s="440"/>
      <c r="C76" s="440"/>
      <c r="D76" s="440"/>
      <c r="E76" s="440"/>
      <c r="F76" s="93"/>
      <c r="G76" s="101"/>
      <c r="H76" s="124"/>
      <c r="I76" s="242"/>
      <c r="J76" s="236"/>
      <c r="K76" s="235"/>
      <c r="L76" s="218"/>
      <c r="M76" s="219"/>
    </row>
    <row r="77" spans="1:14" s="2" customFormat="1" ht="20.100000000000001" customHeight="1">
      <c r="A77" s="500" t="s">
        <v>63</v>
      </c>
      <c r="B77" s="501"/>
      <c r="C77" s="501"/>
      <c r="D77" s="501"/>
      <c r="E77" s="502"/>
      <c r="F77" s="93">
        <v>213</v>
      </c>
      <c r="G77" s="95"/>
      <c r="H77" s="125">
        <v>50140</v>
      </c>
      <c r="I77" s="217">
        <v>607323.91</v>
      </c>
      <c r="J77" s="217">
        <v>1037870.78</v>
      </c>
      <c r="K77" s="217">
        <v>1037836.06</v>
      </c>
      <c r="L77" s="220">
        <f t="shared" ref="L77:L82" si="16">K77/I77*100-100</f>
        <v>70.886744768537113</v>
      </c>
      <c r="M77" s="221">
        <f t="shared" ref="M77:M82" si="17">K77/J77*100-100</f>
        <v>-3.3453104826719482E-3</v>
      </c>
    </row>
    <row r="78" spans="1:14" s="2" customFormat="1" ht="32.25" customHeight="1">
      <c r="A78" s="439" t="s">
        <v>84</v>
      </c>
      <c r="B78" s="440"/>
      <c r="C78" s="440"/>
      <c r="D78" s="440"/>
      <c r="E78" s="440"/>
      <c r="F78" s="93">
        <v>213</v>
      </c>
      <c r="G78" s="96"/>
      <c r="H78" s="125">
        <v>50141</v>
      </c>
      <c r="I78" s="195">
        <v>710619.66</v>
      </c>
      <c r="J78" s="196">
        <v>482000</v>
      </c>
      <c r="K78" s="195">
        <v>482000</v>
      </c>
      <c r="L78" s="222">
        <f t="shared" si="16"/>
        <v>-32.171873769999564</v>
      </c>
      <c r="M78" s="223">
        <f t="shared" si="17"/>
        <v>0</v>
      </c>
    </row>
    <row r="79" spans="1:14" s="2" customFormat="1" ht="20.100000000000001" customHeight="1">
      <c r="A79" s="547" t="s">
        <v>191</v>
      </c>
      <c r="B79" s="548"/>
      <c r="C79" s="548"/>
      <c r="D79" s="548"/>
      <c r="E79" s="548"/>
      <c r="F79" s="93">
        <v>213</v>
      </c>
      <c r="G79" s="95"/>
      <c r="H79" s="125">
        <v>50300</v>
      </c>
      <c r="I79" s="217">
        <v>0</v>
      </c>
      <c r="J79" s="217">
        <v>0</v>
      </c>
      <c r="K79" s="217">
        <v>0</v>
      </c>
      <c r="L79" s="222">
        <v>0</v>
      </c>
      <c r="M79" s="223">
        <v>0</v>
      </c>
    </row>
    <row r="80" spans="1:14" s="2" customFormat="1" ht="16.5" customHeight="1">
      <c r="A80" s="441" t="s">
        <v>64</v>
      </c>
      <c r="B80" s="442"/>
      <c r="C80" s="442"/>
      <c r="D80" s="442"/>
      <c r="E80" s="442"/>
      <c r="F80" s="97">
        <v>213</v>
      </c>
      <c r="G80" s="113"/>
      <c r="H80" s="126">
        <v>20101</v>
      </c>
      <c r="I80" s="243">
        <v>109050.47</v>
      </c>
      <c r="J80" s="224">
        <v>117282.46</v>
      </c>
      <c r="K80" s="243">
        <v>117282.46</v>
      </c>
      <c r="L80" s="225">
        <f t="shared" si="16"/>
        <v>7.5487891065485684</v>
      </c>
      <c r="M80" s="226">
        <f t="shared" si="17"/>
        <v>0</v>
      </c>
    </row>
    <row r="81" spans="1:13" s="2" customFormat="1" ht="34.5" customHeight="1" thickBot="1">
      <c r="A81" s="506" t="s">
        <v>200</v>
      </c>
      <c r="B81" s="507"/>
      <c r="C81" s="507"/>
      <c r="D81" s="507"/>
      <c r="E81" s="507"/>
      <c r="F81" s="102">
        <v>213</v>
      </c>
      <c r="G81" s="103"/>
      <c r="H81" s="129">
        <v>20201</v>
      </c>
      <c r="I81" s="244">
        <v>0</v>
      </c>
      <c r="J81" s="245">
        <v>0</v>
      </c>
      <c r="K81" s="244">
        <v>0</v>
      </c>
      <c r="L81" s="225">
        <v>0</v>
      </c>
      <c r="M81" s="240">
        <v>0</v>
      </c>
    </row>
    <row r="82" spans="1:13" s="2" customFormat="1" ht="21.75" customHeight="1">
      <c r="A82" s="464" t="s">
        <v>51</v>
      </c>
      <c r="B82" s="465"/>
      <c r="C82" s="465"/>
      <c r="D82" s="465"/>
      <c r="E82" s="465"/>
      <c r="F82" s="99">
        <v>221</v>
      </c>
      <c r="G82" s="92"/>
      <c r="H82" s="123"/>
      <c r="I82" s="212">
        <f>SUM(I84:I85)</f>
        <v>54205.83</v>
      </c>
      <c r="J82" s="213">
        <f>SUM(J84:J85)</f>
        <v>60499.62</v>
      </c>
      <c r="K82" s="214">
        <f>SUM(K84:K85)</f>
        <v>55312.73</v>
      </c>
      <c r="L82" s="233">
        <f t="shared" si="16"/>
        <v>2.0420312722819745</v>
      </c>
      <c r="M82" s="234">
        <f t="shared" si="17"/>
        <v>-8.5734257504427376</v>
      </c>
    </row>
    <row r="83" spans="1:13" s="2" customFormat="1" ht="16.5" customHeight="1">
      <c r="A83" s="439" t="s">
        <v>65</v>
      </c>
      <c r="B83" s="440"/>
      <c r="C83" s="440"/>
      <c r="D83" s="440"/>
      <c r="E83" s="440"/>
      <c r="F83" s="93"/>
      <c r="G83" s="94"/>
      <c r="H83" s="124"/>
      <c r="I83" s="242"/>
      <c r="J83" s="236"/>
      <c r="K83" s="235"/>
      <c r="L83" s="218"/>
      <c r="M83" s="219"/>
    </row>
    <row r="84" spans="1:13" s="2" customFormat="1" ht="20.100000000000001" customHeight="1">
      <c r="A84" s="441" t="s">
        <v>63</v>
      </c>
      <c r="B84" s="442"/>
      <c r="C84" s="442"/>
      <c r="D84" s="442"/>
      <c r="E84" s="442"/>
      <c r="F84" s="97">
        <v>221</v>
      </c>
      <c r="G84" s="98"/>
      <c r="H84" s="126">
        <v>50140</v>
      </c>
      <c r="I84" s="224">
        <v>54205.83</v>
      </c>
      <c r="J84" s="257">
        <v>60499.62</v>
      </c>
      <c r="K84" s="224">
        <v>55312.73</v>
      </c>
      <c r="L84" s="246">
        <f t="shared" ref="L84:L86" si="18">K84/I84*100-100</f>
        <v>2.0420312722819745</v>
      </c>
      <c r="M84" s="247">
        <f t="shared" ref="M84:M86" si="19">K84/J84*100-100</f>
        <v>-8.5734257504427376</v>
      </c>
    </row>
    <row r="85" spans="1:13" s="2" customFormat="1" ht="32.25" customHeight="1" thickBot="1">
      <c r="A85" s="452" t="s">
        <v>84</v>
      </c>
      <c r="B85" s="453"/>
      <c r="C85" s="453"/>
      <c r="D85" s="453"/>
      <c r="E85" s="453"/>
      <c r="F85" s="106">
        <v>221</v>
      </c>
      <c r="G85" s="103"/>
      <c r="H85" s="129">
        <v>50141</v>
      </c>
      <c r="I85" s="245">
        <v>0</v>
      </c>
      <c r="J85" s="295">
        <v>0</v>
      </c>
      <c r="K85" s="245">
        <v>0</v>
      </c>
      <c r="L85" s="239">
        <v>0</v>
      </c>
      <c r="M85" s="240">
        <v>0</v>
      </c>
    </row>
    <row r="86" spans="1:13" s="2" customFormat="1" ht="20.100000000000001" customHeight="1">
      <c r="A86" s="429" t="s">
        <v>94</v>
      </c>
      <c r="B86" s="430"/>
      <c r="C86" s="430"/>
      <c r="D86" s="430"/>
      <c r="E86" s="430"/>
      <c r="F86" s="90">
        <v>222</v>
      </c>
      <c r="G86" s="105"/>
      <c r="H86" s="128"/>
      <c r="I86" s="241">
        <f>SUM(I88:I90)</f>
        <v>18000</v>
      </c>
      <c r="J86" s="231">
        <f>SUM(J88:J90)</f>
        <v>51500</v>
      </c>
      <c r="K86" s="232">
        <f>SUM(K88:K90)</f>
        <v>51500</v>
      </c>
      <c r="L86" s="233">
        <f t="shared" si="18"/>
        <v>186.11111111111114</v>
      </c>
      <c r="M86" s="234">
        <f t="shared" si="19"/>
        <v>0</v>
      </c>
    </row>
    <row r="87" spans="1:13" s="2" customFormat="1" ht="19.5" customHeight="1">
      <c r="A87" s="439" t="s">
        <v>65</v>
      </c>
      <c r="B87" s="440"/>
      <c r="C87" s="440"/>
      <c r="D87" s="440"/>
      <c r="E87" s="440"/>
      <c r="F87" s="93"/>
      <c r="G87" s="94"/>
      <c r="H87" s="124"/>
      <c r="I87" s="242"/>
      <c r="J87" s="236"/>
      <c r="K87" s="235"/>
      <c r="L87" s="218"/>
      <c r="M87" s="219"/>
    </row>
    <row r="88" spans="1:13" s="2" customFormat="1" ht="20.100000000000001" customHeight="1">
      <c r="A88" s="500" t="s">
        <v>63</v>
      </c>
      <c r="B88" s="501"/>
      <c r="C88" s="501"/>
      <c r="D88" s="501"/>
      <c r="E88" s="502"/>
      <c r="F88" s="97">
        <v>222</v>
      </c>
      <c r="G88" s="113"/>
      <c r="H88" s="126">
        <v>50140</v>
      </c>
      <c r="I88" s="224">
        <v>0</v>
      </c>
      <c r="J88" s="257">
        <v>0</v>
      </c>
      <c r="K88" s="224">
        <v>0</v>
      </c>
      <c r="L88" s="246">
        <v>0</v>
      </c>
      <c r="M88" s="247">
        <v>0</v>
      </c>
    </row>
    <row r="89" spans="1:13" s="2" customFormat="1" ht="20.100000000000001" customHeight="1">
      <c r="A89" s="503"/>
      <c r="B89" s="504"/>
      <c r="C89" s="504"/>
      <c r="D89" s="504"/>
      <c r="E89" s="505"/>
      <c r="F89" s="97">
        <v>222</v>
      </c>
      <c r="G89" s="107" t="s">
        <v>207</v>
      </c>
      <c r="H89" s="126">
        <v>60140</v>
      </c>
      <c r="I89" s="224">
        <v>7000</v>
      </c>
      <c r="J89" s="257">
        <v>50800</v>
      </c>
      <c r="K89" s="224">
        <v>50800</v>
      </c>
      <c r="L89" s="246">
        <f t="shared" ref="L89:L91" si="20">K89/I89*100-100</f>
        <v>625.71428571428567</v>
      </c>
      <c r="M89" s="247">
        <f t="shared" ref="M89:M91" si="21">K89/J89*100-100</f>
        <v>0</v>
      </c>
    </row>
    <row r="90" spans="1:13" s="2" customFormat="1" ht="16.5" customHeight="1" thickBot="1">
      <c r="A90" s="452" t="s">
        <v>64</v>
      </c>
      <c r="B90" s="453"/>
      <c r="C90" s="453"/>
      <c r="D90" s="453"/>
      <c r="E90" s="453"/>
      <c r="F90" s="106">
        <v>222</v>
      </c>
      <c r="G90" s="103"/>
      <c r="H90" s="129">
        <v>20101</v>
      </c>
      <c r="I90" s="244">
        <v>11000</v>
      </c>
      <c r="J90" s="245">
        <v>700</v>
      </c>
      <c r="K90" s="244">
        <v>700</v>
      </c>
      <c r="L90" s="239">
        <f t="shared" si="20"/>
        <v>-93.63636363636364</v>
      </c>
      <c r="M90" s="240">
        <f t="shared" si="21"/>
        <v>0</v>
      </c>
    </row>
    <row r="91" spans="1:13" s="2" customFormat="1" ht="36.75" customHeight="1">
      <c r="A91" s="464" t="s">
        <v>52</v>
      </c>
      <c r="B91" s="465"/>
      <c r="C91" s="465"/>
      <c r="D91" s="465"/>
      <c r="E91" s="465"/>
      <c r="F91" s="99" t="s">
        <v>121</v>
      </c>
      <c r="G91" s="92"/>
      <c r="H91" s="123"/>
      <c r="I91" s="212">
        <f>SUM(I93:I95)</f>
        <v>828294.24</v>
      </c>
      <c r="J91" s="231">
        <f t="shared" ref="J91:K91" si="22">SUM(J93:J95)</f>
        <v>1168976.6099999999</v>
      </c>
      <c r="K91" s="232">
        <f t="shared" si="22"/>
        <v>975430.27</v>
      </c>
      <c r="L91" s="233">
        <f t="shared" si="20"/>
        <v>17.763739368753789</v>
      </c>
      <c r="M91" s="234">
        <f t="shared" si="21"/>
        <v>-16.556904419156851</v>
      </c>
    </row>
    <row r="92" spans="1:13" s="2" customFormat="1" ht="18" customHeight="1">
      <c r="A92" s="439" t="s">
        <v>65</v>
      </c>
      <c r="B92" s="440"/>
      <c r="C92" s="440"/>
      <c r="D92" s="440"/>
      <c r="E92" s="440"/>
      <c r="F92" s="93"/>
      <c r="G92" s="94"/>
      <c r="H92" s="124"/>
      <c r="I92" s="242"/>
      <c r="J92" s="236"/>
      <c r="K92" s="235"/>
      <c r="L92" s="218"/>
      <c r="M92" s="219"/>
    </row>
    <row r="93" spans="1:13" s="2" customFormat="1" ht="28.5" customHeight="1">
      <c r="A93" s="547" t="s">
        <v>63</v>
      </c>
      <c r="B93" s="548"/>
      <c r="C93" s="548"/>
      <c r="D93" s="548"/>
      <c r="E93" s="548"/>
      <c r="F93" s="93" t="s">
        <v>121</v>
      </c>
      <c r="G93" s="96"/>
      <c r="H93" s="126">
        <v>50140</v>
      </c>
      <c r="I93" s="217">
        <v>399334.67</v>
      </c>
      <c r="J93" s="296">
        <v>567134.56999999995</v>
      </c>
      <c r="K93" s="217">
        <v>539975.53</v>
      </c>
      <c r="L93" s="220">
        <f t="shared" ref="L93:L96" si="23">K93/I93*100-100</f>
        <v>35.218795302696861</v>
      </c>
      <c r="M93" s="221">
        <f t="shared" ref="M93:M96" si="24">K93/J93*100-100</f>
        <v>-4.7888175816896421</v>
      </c>
    </row>
    <row r="94" spans="1:13" s="2" customFormat="1" ht="38.25" customHeight="1">
      <c r="A94" s="441" t="s">
        <v>84</v>
      </c>
      <c r="B94" s="442"/>
      <c r="C94" s="442"/>
      <c r="D94" s="442"/>
      <c r="E94" s="442"/>
      <c r="F94" s="97" t="s">
        <v>121</v>
      </c>
      <c r="G94" s="113"/>
      <c r="H94" s="130">
        <v>50141</v>
      </c>
      <c r="I94" s="297">
        <v>367341.57</v>
      </c>
      <c r="J94" s="298">
        <v>448842.04</v>
      </c>
      <c r="K94" s="297">
        <v>368150.05</v>
      </c>
      <c r="L94" s="225">
        <f t="shared" si="23"/>
        <v>0.22008943882936194</v>
      </c>
      <c r="M94" s="226">
        <f t="shared" si="24"/>
        <v>-17.97781464499181</v>
      </c>
    </row>
    <row r="95" spans="1:13" s="2" customFormat="1" ht="38.25" customHeight="1" thickBot="1">
      <c r="A95" s="452" t="s">
        <v>64</v>
      </c>
      <c r="B95" s="453"/>
      <c r="C95" s="453"/>
      <c r="D95" s="453"/>
      <c r="E95" s="453"/>
      <c r="F95" s="106" t="s">
        <v>121</v>
      </c>
      <c r="G95" s="103"/>
      <c r="H95" s="129">
        <v>20101</v>
      </c>
      <c r="I95" s="245">
        <v>61618</v>
      </c>
      <c r="J95" s="295">
        <v>153000</v>
      </c>
      <c r="K95" s="245">
        <v>67304.69</v>
      </c>
      <c r="L95" s="239">
        <f t="shared" si="23"/>
        <v>9.228942841377517</v>
      </c>
      <c r="M95" s="240">
        <f t="shared" si="24"/>
        <v>-56.01000653594771</v>
      </c>
    </row>
    <row r="96" spans="1:13" s="2" customFormat="1" ht="30.75" customHeight="1">
      <c r="A96" s="429" t="s">
        <v>53</v>
      </c>
      <c r="B96" s="430"/>
      <c r="C96" s="430"/>
      <c r="D96" s="430"/>
      <c r="E96" s="430"/>
      <c r="F96" s="90" t="s">
        <v>122</v>
      </c>
      <c r="G96" s="105"/>
      <c r="H96" s="128"/>
      <c r="I96" s="241">
        <f>SUM(I98:I100)</f>
        <v>133267.22</v>
      </c>
      <c r="J96" s="231">
        <f t="shared" ref="J96:K96" si="25">SUM(J98:J100)</f>
        <v>207482.86</v>
      </c>
      <c r="K96" s="232">
        <f t="shared" si="25"/>
        <v>163695.78</v>
      </c>
      <c r="L96" s="233">
        <f t="shared" si="23"/>
        <v>22.832741614929759</v>
      </c>
      <c r="M96" s="234">
        <f t="shared" si="24"/>
        <v>-21.103950466077052</v>
      </c>
    </row>
    <row r="97" spans="1:14" s="2" customFormat="1" ht="16.5" customHeight="1">
      <c r="A97" s="439" t="s">
        <v>65</v>
      </c>
      <c r="B97" s="440"/>
      <c r="C97" s="440"/>
      <c r="D97" s="440"/>
      <c r="E97" s="440"/>
      <c r="F97" s="93"/>
      <c r="G97" s="94"/>
      <c r="H97" s="124"/>
      <c r="I97" s="242"/>
      <c r="J97" s="236"/>
      <c r="K97" s="235"/>
      <c r="L97" s="218"/>
      <c r="M97" s="219"/>
    </row>
    <row r="98" spans="1:14" s="2" customFormat="1" ht="29.25" customHeight="1">
      <c r="A98" s="441" t="s">
        <v>63</v>
      </c>
      <c r="B98" s="442"/>
      <c r="C98" s="442"/>
      <c r="D98" s="442"/>
      <c r="E98" s="442"/>
      <c r="F98" s="97" t="s">
        <v>122</v>
      </c>
      <c r="G98" s="98"/>
      <c r="H98" s="126">
        <v>50140</v>
      </c>
      <c r="I98" s="224">
        <v>97516.04</v>
      </c>
      <c r="J98" s="257">
        <v>94724.9</v>
      </c>
      <c r="K98" s="224">
        <v>91469.57</v>
      </c>
      <c r="L98" s="246">
        <f t="shared" ref="L98:L101" si="26">K98/I98*100-100</f>
        <v>-6.20048763259868</v>
      </c>
      <c r="M98" s="247">
        <f t="shared" ref="M98:M101" si="27">K98/J98*100-100</f>
        <v>-3.4366148710634548</v>
      </c>
    </row>
    <row r="99" spans="1:14" s="2" customFormat="1" ht="38.25" customHeight="1">
      <c r="A99" s="446" t="s">
        <v>84</v>
      </c>
      <c r="B99" s="447"/>
      <c r="C99" s="447"/>
      <c r="D99" s="447"/>
      <c r="E99" s="447"/>
      <c r="F99" s="112" t="s">
        <v>122</v>
      </c>
      <c r="G99" s="113"/>
      <c r="H99" s="130">
        <v>50141</v>
      </c>
      <c r="I99" s="297">
        <v>24684.34</v>
      </c>
      <c r="J99" s="298">
        <v>65557.960000000006</v>
      </c>
      <c r="K99" s="297">
        <v>55997.15</v>
      </c>
      <c r="L99" s="225">
        <f t="shared" si="26"/>
        <v>126.8529359099737</v>
      </c>
      <c r="M99" s="226">
        <f t="shared" si="27"/>
        <v>-14.583751538333416</v>
      </c>
    </row>
    <row r="100" spans="1:14" s="2" customFormat="1" ht="38.25" customHeight="1" thickBot="1">
      <c r="A100" s="452" t="s">
        <v>64</v>
      </c>
      <c r="B100" s="453"/>
      <c r="C100" s="453"/>
      <c r="D100" s="453"/>
      <c r="E100" s="453"/>
      <c r="F100" s="106" t="s">
        <v>122</v>
      </c>
      <c r="G100" s="103"/>
      <c r="H100" s="129">
        <v>20101</v>
      </c>
      <c r="I100" s="245">
        <v>11066.84</v>
      </c>
      <c r="J100" s="295">
        <v>47200</v>
      </c>
      <c r="K100" s="245">
        <v>16229.06</v>
      </c>
      <c r="L100" s="239">
        <f t="shared" si="26"/>
        <v>46.645835667634117</v>
      </c>
      <c r="M100" s="240">
        <f t="shared" si="27"/>
        <v>-65.616398305084743</v>
      </c>
    </row>
    <row r="101" spans="1:14" s="2" customFormat="1" ht="35.25" customHeight="1">
      <c r="A101" s="464" t="s">
        <v>54</v>
      </c>
      <c r="B101" s="465"/>
      <c r="C101" s="465"/>
      <c r="D101" s="465"/>
      <c r="E101" s="465"/>
      <c r="F101" s="99" t="s">
        <v>123</v>
      </c>
      <c r="G101" s="92"/>
      <c r="H101" s="123"/>
      <c r="I101" s="212">
        <f>SUM(I103:I105)</f>
        <v>16854.560000000001</v>
      </c>
      <c r="J101" s="231">
        <f t="shared" ref="J101:K101" si="28">SUM(J103:J105)</f>
        <v>21671.629999999997</v>
      </c>
      <c r="K101" s="232">
        <f t="shared" si="28"/>
        <v>16469.57</v>
      </c>
      <c r="L101" s="233">
        <f t="shared" si="26"/>
        <v>-2.2841889672587286</v>
      </c>
      <c r="M101" s="234">
        <f t="shared" si="27"/>
        <v>-24.004008927800996</v>
      </c>
    </row>
    <row r="102" spans="1:14" s="2" customFormat="1" ht="18" customHeight="1">
      <c r="A102" s="441" t="s">
        <v>65</v>
      </c>
      <c r="B102" s="442"/>
      <c r="C102" s="442"/>
      <c r="D102" s="442"/>
      <c r="E102" s="442"/>
      <c r="F102" s="97"/>
      <c r="G102" s="122"/>
      <c r="H102" s="131"/>
      <c r="I102" s="248"/>
      <c r="J102" s="249"/>
      <c r="K102" s="250"/>
      <c r="L102" s="251"/>
      <c r="M102" s="252"/>
    </row>
    <row r="103" spans="1:14" s="2" customFormat="1" ht="38.25" customHeight="1">
      <c r="A103" s="441" t="s">
        <v>63</v>
      </c>
      <c r="B103" s="442"/>
      <c r="C103" s="442"/>
      <c r="D103" s="442"/>
      <c r="E103" s="442"/>
      <c r="F103" s="97" t="s">
        <v>123</v>
      </c>
      <c r="G103" s="122"/>
      <c r="H103" s="132">
        <v>50140</v>
      </c>
      <c r="I103" s="250">
        <v>8933.19</v>
      </c>
      <c r="J103" s="249">
        <v>12171.63</v>
      </c>
      <c r="K103" s="250">
        <v>10648.26</v>
      </c>
      <c r="L103" s="251">
        <f t="shared" ref="L103:L105" si="29">K103/I103*100-100</f>
        <v>19.198852817414604</v>
      </c>
      <c r="M103" s="252">
        <f t="shared" ref="M103:M105" si="30">K103/J103*100-100</f>
        <v>-12.515743577483036</v>
      </c>
    </row>
    <row r="104" spans="1:14" s="2" customFormat="1" ht="38.25" customHeight="1">
      <c r="A104" s="443" t="s">
        <v>84</v>
      </c>
      <c r="B104" s="444"/>
      <c r="C104" s="444"/>
      <c r="D104" s="444"/>
      <c r="E104" s="445"/>
      <c r="F104" s="97" t="s">
        <v>123</v>
      </c>
      <c r="G104" s="122"/>
      <c r="H104" s="132">
        <v>50141</v>
      </c>
      <c r="I104" s="250">
        <v>6585.16</v>
      </c>
      <c r="J104" s="249">
        <v>7600</v>
      </c>
      <c r="K104" s="250">
        <v>4182.6099999999997</v>
      </c>
      <c r="L104" s="251">
        <f t="shared" si="29"/>
        <v>-36.484307139082425</v>
      </c>
      <c r="M104" s="252">
        <f t="shared" si="30"/>
        <v>-44.965657894736843</v>
      </c>
    </row>
    <row r="105" spans="1:14" s="2" customFormat="1" ht="38.25" customHeight="1" thickBot="1">
      <c r="A105" s="452" t="s">
        <v>64</v>
      </c>
      <c r="B105" s="453"/>
      <c r="C105" s="453"/>
      <c r="D105" s="453"/>
      <c r="E105" s="453"/>
      <c r="F105" s="106" t="s">
        <v>123</v>
      </c>
      <c r="G105" s="103"/>
      <c r="H105" s="129">
        <v>20101</v>
      </c>
      <c r="I105" s="245">
        <v>1336.21</v>
      </c>
      <c r="J105" s="295">
        <v>1900</v>
      </c>
      <c r="K105" s="245">
        <v>1638.7</v>
      </c>
      <c r="L105" s="239">
        <f t="shared" si="29"/>
        <v>22.637908711953969</v>
      </c>
      <c r="M105" s="240">
        <f t="shared" si="30"/>
        <v>-13.752631578947359</v>
      </c>
    </row>
    <row r="106" spans="1:14" s="4" customFormat="1" ht="34.5" customHeight="1">
      <c r="A106" s="464" t="s">
        <v>9</v>
      </c>
      <c r="B106" s="465"/>
      <c r="C106" s="465"/>
      <c r="D106" s="465"/>
      <c r="E106" s="465"/>
      <c r="F106" s="99">
        <v>224</v>
      </c>
      <c r="G106" s="92"/>
      <c r="H106" s="123"/>
      <c r="I106" s="212">
        <f>SUM(I108:I108)</f>
        <v>0</v>
      </c>
      <c r="J106" s="213">
        <f>SUM(J108:J108)</f>
        <v>0</v>
      </c>
      <c r="K106" s="214">
        <f>SUM(K108:K108)</f>
        <v>0</v>
      </c>
      <c r="L106" s="233">
        <v>0</v>
      </c>
      <c r="M106" s="234">
        <v>0</v>
      </c>
      <c r="N106" s="2"/>
    </row>
    <row r="107" spans="1:14" s="2" customFormat="1" ht="15.75" customHeight="1">
      <c r="A107" s="439" t="s">
        <v>65</v>
      </c>
      <c r="B107" s="440"/>
      <c r="C107" s="440"/>
      <c r="D107" s="440"/>
      <c r="E107" s="440"/>
      <c r="F107" s="108"/>
      <c r="G107" s="94"/>
      <c r="H107" s="124"/>
      <c r="I107" s="242"/>
      <c r="J107" s="236"/>
      <c r="K107" s="235"/>
      <c r="L107" s="218"/>
      <c r="M107" s="219"/>
    </row>
    <row r="108" spans="1:14" s="2" customFormat="1" ht="29.25" customHeight="1" thickBot="1">
      <c r="A108" s="506" t="s">
        <v>63</v>
      </c>
      <c r="B108" s="507"/>
      <c r="C108" s="507"/>
      <c r="D108" s="507"/>
      <c r="E108" s="507"/>
      <c r="F108" s="102">
        <v>224</v>
      </c>
      <c r="G108" s="153"/>
      <c r="H108" s="127">
        <v>60140</v>
      </c>
      <c r="I108" s="238">
        <v>0</v>
      </c>
      <c r="J108" s="299">
        <v>0</v>
      </c>
      <c r="K108" s="238">
        <v>0</v>
      </c>
      <c r="L108" s="253">
        <v>0</v>
      </c>
      <c r="M108" s="254">
        <v>0</v>
      </c>
    </row>
    <row r="109" spans="1:14" s="4" customFormat="1" ht="34.5" customHeight="1">
      <c r="A109" s="429" t="s">
        <v>55</v>
      </c>
      <c r="B109" s="430"/>
      <c r="C109" s="430"/>
      <c r="D109" s="430"/>
      <c r="E109" s="430"/>
      <c r="F109" s="90">
        <v>225</v>
      </c>
      <c r="G109" s="105"/>
      <c r="H109" s="128"/>
      <c r="I109" s="241">
        <f>SUM(I111:I115)</f>
        <v>1108519.46</v>
      </c>
      <c r="J109" s="231">
        <f t="shared" ref="J109:K109" si="31">SUM(J111:J115)</f>
        <v>1184610.2799999998</v>
      </c>
      <c r="K109" s="232">
        <f t="shared" si="31"/>
        <v>1153652.6599999999</v>
      </c>
      <c r="L109" s="233">
        <f t="shared" ref="L109" si="32">K109/I109*100-100</f>
        <v>4.0714846810176795</v>
      </c>
      <c r="M109" s="234">
        <f t="shared" ref="M109" si="33">K109/J109*100-100</f>
        <v>-2.6133168454354347</v>
      </c>
      <c r="N109" s="2"/>
    </row>
    <row r="110" spans="1:14" s="2" customFormat="1" ht="15.75" customHeight="1">
      <c r="A110" s="439" t="s">
        <v>65</v>
      </c>
      <c r="B110" s="440"/>
      <c r="C110" s="440"/>
      <c r="D110" s="440"/>
      <c r="E110" s="440"/>
      <c r="F110" s="108"/>
      <c r="G110" s="94"/>
      <c r="H110" s="124"/>
      <c r="I110" s="242"/>
      <c r="J110" s="236"/>
      <c r="K110" s="235"/>
      <c r="L110" s="218"/>
      <c r="M110" s="219"/>
    </row>
    <row r="111" spans="1:14" s="2" customFormat="1" ht="20.100000000000001" customHeight="1">
      <c r="A111" s="500" t="s">
        <v>63</v>
      </c>
      <c r="B111" s="501"/>
      <c r="C111" s="501"/>
      <c r="D111" s="501"/>
      <c r="E111" s="502"/>
      <c r="F111" s="111">
        <v>225</v>
      </c>
      <c r="G111" s="96"/>
      <c r="H111" s="126">
        <v>50140</v>
      </c>
      <c r="I111" s="300">
        <v>612536.82999999996</v>
      </c>
      <c r="J111" s="301">
        <v>709025.08</v>
      </c>
      <c r="K111" s="300">
        <v>684708.64</v>
      </c>
      <c r="L111" s="255">
        <f t="shared" ref="L111:L116" si="34">K111/I111*100-100</f>
        <v>11.78244416747971</v>
      </c>
      <c r="M111" s="256">
        <f t="shared" ref="M111:M116" si="35">K111/J111*100-100</f>
        <v>-3.4295599247349458</v>
      </c>
    </row>
    <row r="112" spans="1:14" s="2" customFormat="1" ht="20.100000000000001" customHeight="1">
      <c r="A112" s="508"/>
      <c r="B112" s="509"/>
      <c r="C112" s="509"/>
      <c r="D112" s="509"/>
      <c r="E112" s="510"/>
      <c r="F112" s="111">
        <v>225</v>
      </c>
      <c r="G112" s="107" t="s">
        <v>206</v>
      </c>
      <c r="H112" s="126">
        <v>60140</v>
      </c>
      <c r="I112" s="300">
        <v>430532</v>
      </c>
      <c r="J112" s="301">
        <v>397593.07</v>
      </c>
      <c r="K112" s="300">
        <v>397593.07</v>
      </c>
      <c r="L112" s="225">
        <f t="shared" si="34"/>
        <v>-7.6507506991350169</v>
      </c>
      <c r="M112" s="256">
        <f t="shared" si="35"/>
        <v>0</v>
      </c>
    </row>
    <row r="113" spans="1:14" s="2" customFormat="1" ht="20.100000000000001" customHeight="1">
      <c r="A113" s="511"/>
      <c r="B113" s="512"/>
      <c r="C113" s="512"/>
      <c r="D113" s="512"/>
      <c r="E113" s="513"/>
      <c r="F113" s="111">
        <v>225</v>
      </c>
      <c r="G113" s="107" t="s">
        <v>196</v>
      </c>
      <c r="H113" s="126">
        <v>60140</v>
      </c>
      <c r="I113" s="300">
        <v>0</v>
      </c>
      <c r="J113" s="301">
        <v>0</v>
      </c>
      <c r="K113" s="300">
        <v>0</v>
      </c>
      <c r="L113" s="255">
        <v>0</v>
      </c>
      <c r="M113" s="256">
        <v>0</v>
      </c>
    </row>
    <row r="114" spans="1:14" s="2" customFormat="1" ht="32.25" customHeight="1">
      <c r="A114" s="446" t="s">
        <v>84</v>
      </c>
      <c r="B114" s="447"/>
      <c r="C114" s="447"/>
      <c r="D114" s="447"/>
      <c r="E114" s="447"/>
      <c r="F114" s="112">
        <v>225</v>
      </c>
      <c r="G114" s="113"/>
      <c r="H114" s="130">
        <v>50141</v>
      </c>
      <c r="I114" s="297">
        <v>0</v>
      </c>
      <c r="J114" s="298">
        <v>0</v>
      </c>
      <c r="K114" s="297">
        <v>0</v>
      </c>
      <c r="L114" s="225">
        <v>0</v>
      </c>
      <c r="M114" s="226">
        <v>0</v>
      </c>
    </row>
    <row r="115" spans="1:14" s="2" customFormat="1" ht="20.100000000000001" customHeight="1" thickBot="1">
      <c r="A115" s="452" t="s">
        <v>64</v>
      </c>
      <c r="B115" s="453"/>
      <c r="C115" s="453"/>
      <c r="D115" s="453"/>
      <c r="E115" s="453"/>
      <c r="F115" s="114">
        <v>225</v>
      </c>
      <c r="G115" s="103"/>
      <c r="H115" s="129">
        <v>20101</v>
      </c>
      <c r="I115" s="245">
        <v>65450.63</v>
      </c>
      <c r="J115" s="295">
        <v>77992.13</v>
      </c>
      <c r="K115" s="245">
        <v>71350.95</v>
      </c>
      <c r="L115" s="239">
        <f t="shared" si="34"/>
        <v>9.0149170451071257</v>
      </c>
      <c r="M115" s="240">
        <f t="shared" si="35"/>
        <v>-8.5151924944222088</v>
      </c>
    </row>
    <row r="116" spans="1:14" s="2" customFormat="1" ht="15.75" customHeight="1">
      <c r="A116" s="464" t="s">
        <v>56</v>
      </c>
      <c r="B116" s="465"/>
      <c r="C116" s="465"/>
      <c r="D116" s="465"/>
      <c r="E116" s="465"/>
      <c r="F116" s="99">
        <v>226</v>
      </c>
      <c r="G116" s="92"/>
      <c r="H116" s="123"/>
      <c r="I116" s="212">
        <f>SUM(I118:I126)</f>
        <v>554220.01</v>
      </c>
      <c r="J116" s="200">
        <f>SUM(J118:J126)</f>
        <v>574952.01</v>
      </c>
      <c r="K116" s="199">
        <f>SUM(K118:K126)</f>
        <v>555994.06000000006</v>
      </c>
      <c r="L116" s="233">
        <f t="shared" si="34"/>
        <v>0.32009851105883058</v>
      </c>
      <c r="M116" s="234">
        <f t="shared" si="35"/>
        <v>-3.2973099789667515</v>
      </c>
      <c r="N116" s="4"/>
    </row>
    <row r="117" spans="1:14" s="2" customFormat="1" ht="20.25" customHeight="1">
      <c r="A117" s="439" t="s">
        <v>65</v>
      </c>
      <c r="B117" s="440"/>
      <c r="C117" s="440"/>
      <c r="D117" s="440"/>
      <c r="E117" s="440"/>
      <c r="F117" s="108"/>
      <c r="G117" s="94"/>
      <c r="H117" s="124"/>
      <c r="I117" s="242"/>
      <c r="J117" s="236"/>
      <c r="K117" s="235"/>
      <c r="L117" s="218"/>
      <c r="M117" s="219"/>
    </row>
    <row r="118" spans="1:14" s="2" customFormat="1" ht="20.100000000000001" customHeight="1">
      <c r="A118" s="500" t="s">
        <v>63</v>
      </c>
      <c r="B118" s="501"/>
      <c r="C118" s="501"/>
      <c r="D118" s="501"/>
      <c r="E118" s="502"/>
      <c r="F118" s="109">
        <v>226</v>
      </c>
      <c r="G118" s="96"/>
      <c r="H118" s="126">
        <v>50140</v>
      </c>
      <c r="I118" s="217">
        <v>249966.01</v>
      </c>
      <c r="J118" s="296">
        <v>360300.06</v>
      </c>
      <c r="K118" s="217">
        <v>358724.06</v>
      </c>
      <c r="L118" s="220">
        <f t="shared" ref="L118:L124" si="36">K118/I118*100-100</f>
        <v>43.509135502062861</v>
      </c>
      <c r="M118" s="221">
        <f t="shared" ref="M118:M124" si="37">K118/J118*100-100</f>
        <v>-0.43741319388067268</v>
      </c>
    </row>
    <row r="119" spans="1:14" s="2" customFormat="1" ht="20.100000000000001" customHeight="1">
      <c r="A119" s="508"/>
      <c r="B119" s="509"/>
      <c r="C119" s="509"/>
      <c r="D119" s="509"/>
      <c r="E119" s="510"/>
      <c r="F119" s="142">
        <v>226</v>
      </c>
      <c r="G119" s="107" t="s">
        <v>208</v>
      </c>
      <c r="H119" s="126">
        <v>60140</v>
      </c>
      <c r="I119" s="217">
        <v>33695</v>
      </c>
      <c r="J119" s="296">
        <v>32000</v>
      </c>
      <c r="K119" s="217">
        <v>32000</v>
      </c>
      <c r="L119" s="220">
        <f t="shared" si="36"/>
        <v>-5.030419943611804</v>
      </c>
      <c r="M119" s="221">
        <f t="shared" si="37"/>
        <v>0</v>
      </c>
    </row>
    <row r="120" spans="1:14" s="2" customFormat="1" ht="20.100000000000001" customHeight="1">
      <c r="A120" s="508"/>
      <c r="B120" s="509"/>
      <c r="C120" s="509"/>
      <c r="D120" s="509"/>
      <c r="E120" s="510"/>
      <c r="F120" s="142">
        <v>226</v>
      </c>
      <c r="G120" s="107" t="s">
        <v>209</v>
      </c>
      <c r="H120" s="126">
        <v>60140</v>
      </c>
      <c r="I120" s="217">
        <v>8000</v>
      </c>
      <c r="J120" s="296">
        <v>0</v>
      </c>
      <c r="K120" s="217">
        <v>0</v>
      </c>
      <c r="L120" s="220">
        <f t="shared" si="36"/>
        <v>-100</v>
      </c>
      <c r="M120" s="221">
        <v>0</v>
      </c>
    </row>
    <row r="121" spans="1:14" s="2" customFormat="1" ht="20.100000000000001" customHeight="1">
      <c r="A121" s="508"/>
      <c r="B121" s="509"/>
      <c r="C121" s="509"/>
      <c r="D121" s="509"/>
      <c r="E121" s="510"/>
      <c r="F121" s="142">
        <v>226</v>
      </c>
      <c r="G121" s="107" t="s">
        <v>245</v>
      </c>
      <c r="H121" s="126">
        <v>60140</v>
      </c>
      <c r="I121" s="217">
        <v>0</v>
      </c>
      <c r="J121" s="296">
        <v>30000</v>
      </c>
      <c r="K121" s="217">
        <v>30000</v>
      </c>
      <c r="L121" s="220">
        <v>100</v>
      </c>
      <c r="M121" s="221">
        <f t="shared" ref="M121" si="38">K121/J121*100-100</f>
        <v>0</v>
      </c>
    </row>
    <row r="122" spans="1:14" s="2" customFormat="1" ht="20.100000000000001" customHeight="1">
      <c r="A122" s="508"/>
      <c r="B122" s="509"/>
      <c r="C122" s="509"/>
      <c r="D122" s="509"/>
      <c r="E122" s="510"/>
      <c r="F122" s="142">
        <v>226</v>
      </c>
      <c r="G122" s="107" t="s">
        <v>207</v>
      </c>
      <c r="H122" s="126">
        <v>60140</v>
      </c>
      <c r="I122" s="217">
        <v>141100</v>
      </c>
      <c r="J122" s="296">
        <v>120270</v>
      </c>
      <c r="K122" s="217">
        <v>120270</v>
      </c>
      <c r="L122" s="220">
        <f t="shared" si="36"/>
        <v>-14.762579730687449</v>
      </c>
      <c r="M122" s="221">
        <f t="shared" si="37"/>
        <v>0</v>
      </c>
    </row>
    <row r="123" spans="1:14" s="2" customFormat="1" ht="32.25" customHeight="1">
      <c r="A123" s="503"/>
      <c r="B123" s="504"/>
      <c r="C123" s="504"/>
      <c r="D123" s="504"/>
      <c r="E123" s="505"/>
      <c r="F123" s="139" t="s">
        <v>193</v>
      </c>
      <c r="G123" s="107" t="s">
        <v>207</v>
      </c>
      <c r="H123" s="126">
        <v>60140</v>
      </c>
      <c r="I123" s="217">
        <v>21000</v>
      </c>
      <c r="J123" s="296">
        <v>15000</v>
      </c>
      <c r="K123" s="217">
        <v>15000</v>
      </c>
      <c r="L123" s="220">
        <f t="shared" si="36"/>
        <v>-28.571428571428569</v>
      </c>
      <c r="M123" s="221">
        <f t="shared" si="37"/>
        <v>0</v>
      </c>
    </row>
    <row r="124" spans="1:14" s="2" customFormat="1" ht="20.100000000000001" customHeight="1">
      <c r="A124" s="500" t="s">
        <v>64</v>
      </c>
      <c r="B124" s="501"/>
      <c r="C124" s="501"/>
      <c r="D124" s="501"/>
      <c r="E124" s="502"/>
      <c r="F124" s="139">
        <v>226</v>
      </c>
      <c r="G124" s="96"/>
      <c r="H124" s="138">
        <v>20101</v>
      </c>
      <c r="I124" s="195">
        <v>100459</v>
      </c>
      <c r="J124" s="196">
        <v>17381.95</v>
      </c>
      <c r="K124" s="195">
        <v>0</v>
      </c>
      <c r="L124" s="222">
        <f t="shared" si="36"/>
        <v>-100</v>
      </c>
      <c r="M124" s="223">
        <f t="shared" si="37"/>
        <v>-100</v>
      </c>
    </row>
    <row r="125" spans="1:14" s="2" customFormat="1" ht="31.5" customHeight="1">
      <c r="A125" s="503"/>
      <c r="B125" s="504"/>
      <c r="C125" s="504"/>
      <c r="D125" s="504"/>
      <c r="E125" s="505"/>
      <c r="F125" s="139" t="s">
        <v>193</v>
      </c>
      <c r="G125" s="96"/>
      <c r="H125" s="138">
        <v>20101</v>
      </c>
      <c r="I125" s="195">
        <v>0</v>
      </c>
      <c r="J125" s="196">
        <v>0</v>
      </c>
      <c r="K125" s="195">
        <v>0</v>
      </c>
      <c r="L125" s="225">
        <v>0</v>
      </c>
      <c r="M125" s="223">
        <v>0</v>
      </c>
    </row>
    <row r="126" spans="1:14" s="2" customFormat="1" ht="33.75" customHeight="1" thickBot="1">
      <c r="A126" s="514" t="s">
        <v>170</v>
      </c>
      <c r="B126" s="515"/>
      <c r="C126" s="515"/>
      <c r="D126" s="515"/>
      <c r="E126" s="516"/>
      <c r="F126" s="114" t="s">
        <v>193</v>
      </c>
      <c r="G126" s="103"/>
      <c r="H126" s="129">
        <v>20201</v>
      </c>
      <c r="I126" s="245">
        <v>0</v>
      </c>
      <c r="J126" s="295">
        <v>0</v>
      </c>
      <c r="K126" s="245">
        <v>0</v>
      </c>
      <c r="L126" s="239">
        <v>0</v>
      </c>
      <c r="M126" s="240">
        <v>0</v>
      </c>
    </row>
    <row r="127" spans="1:14" s="59" customFormat="1" ht="32.25" customHeight="1">
      <c r="A127" s="464" t="s">
        <v>171</v>
      </c>
      <c r="B127" s="465"/>
      <c r="C127" s="465"/>
      <c r="D127" s="465"/>
      <c r="E127" s="465"/>
      <c r="F127" s="99">
        <v>262</v>
      </c>
      <c r="G127" s="92"/>
      <c r="H127" s="123"/>
      <c r="I127" s="212">
        <f>SUM(I129)</f>
        <v>0</v>
      </c>
      <c r="J127" s="200">
        <f t="shared" ref="J127:K127" si="39">SUM(J129)</f>
        <v>0</v>
      </c>
      <c r="K127" s="199">
        <f t="shared" si="39"/>
        <v>0</v>
      </c>
      <c r="L127" s="233">
        <v>100</v>
      </c>
      <c r="M127" s="234">
        <v>0</v>
      </c>
      <c r="N127" s="154"/>
    </row>
    <row r="128" spans="1:14" s="59" customFormat="1" ht="20.25" customHeight="1">
      <c r="A128" s="439" t="s">
        <v>65</v>
      </c>
      <c r="B128" s="440"/>
      <c r="C128" s="440"/>
      <c r="D128" s="440"/>
      <c r="E128" s="440"/>
      <c r="F128" s="155"/>
      <c r="G128" s="156"/>
      <c r="H128" s="124"/>
      <c r="I128" s="242"/>
      <c r="J128" s="236"/>
      <c r="K128" s="235"/>
      <c r="L128" s="218"/>
      <c r="M128" s="219"/>
    </row>
    <row r="129" spans="1:13" s="59" customFormat="1" ht="20.100000000000001" customHeight="1">
      <c r="A129" s="500" t="s">
        <v>63</v>
      </c>
      <c r="B129" s="501"/>
      <c r="C129" s="501"/>
      <c r="D129" s="501"/>
      <c r="E129" s="502"/>
      <c r="F129" s="109">
        <v>262</v>
      </c>
      <c r="G129" s="161" t="s">
        <v>201</v>
      </c>
      <c r="H129" s="126">
        <v>60140</v>
      </c>
      <c r="I129" s="224">
        <v>0</v>
      </c>
      <c r="J129" s="257">
        <v>0</v>
      </c>
      <c r="K129" s="224">
        <v>0</v>
      </c>
      <c r="L129" s="220">
        <v>100</v>
      </c>
      <c r="M129" s="221">
        <v>0</v>
      </c>
    </row>
    <row r="130" spans="1:13" s="2" customFormat="1" ht="15" customHeight="1">
      <c r="A130" s="448" t="s">
        <v>57</v>
      </c>
      <c r="B130" s="449"/>
      <c r="C130" s="449"/>
      <c r="D130" s="449"/>
      <c r="E130" s="449"/>
      <c r="F130" s="149">
        <v>290</v>
      </c>
      <c r="G130" s="150"/>
      <c r="H130" s="151"/>
      <c r="I130" s="258">
        <f>SUM(I132:I138)</f>
        <v>81921.36</v>
      </c>
      <c r="J130" s="200">
        <f t="shared" ref="J130:K130" si="40">SUM(J132:J138)</f>
        <v>73218.81</v>
      </c>
      <c r="K130" s="259">
        <f t="shared" si="40"/>
        <v>73218.81</v>
      </c>
      <c r="L130" s="233">
        <f t="shared" ref="L130" si="41">K130/I130*100-100</f>
        <v>-10.623053621180119</v>
      </c>
      <c r="M130" s="234">
        <f t="shared" ref="M130" si="42">K130/J130*100-100</f>
        <v>0</v>
      </c>
    </row>
    <row r="131" spans="1:13" s="2" customFormat="1" ht="17.25" customHeight="1">
      <c r="A131" s="439" t="s">
        <v>65</v>
      </c>
      <c r="B131" s="440"/>
      <c r="C131" s="440"/>
      <c r="D131" s="440"/>
      <c r="E131" s="440"/>
      <c r="F131" s="108"/>
      <c r="G131" s="94"/>
      <c r="H131" s="124"/>
      <c r="I131" s="242"/>
      <c r="J131" s="236"/>
      <c r="K131" s="260"/>
      <c r="L131" s="218"/>
      <c r="M131" s="219"/>
    </row>
    <row r="132" spans="1:13" s="2" customFormat="1" ht="20.100000000000001" customHeight="1">
      <c r="A132" s="500" t="s">
        <v>63</v>
      </c>
      <c r="B132" s="501"/>
      <c r="C132" s="501"/>
      <c r="D132" s="501"/>
      <c r="E132" s="502"/>
      <c r="F132" s="111">
        <v>290</v>
      </c>
      <c r="G132" s="96"/>
      <c r="H132" s="126">
        <v>50140</v>
      </c>
      <c r="I132" s="217">
        <v>46881.93</v>
      </c>
      <c r="J132" s="296">
        <v>41010.94</v>
      </c>
      <c r="K132" s="217">
        <v>41010.94</v>
      </c>
      <c r="L132" s="220">
        <f t="shared" ref="L132:L139" si="43">K132/I132*100-100</f>
        <v>-12.52292727709802</v>
      </c>
      <c r="M132" s="221">
        <f t="shared" ref="M132:M139" si="44">K132/J132*100-100</f>
        <v>0</v>
      </c>
    </row>
    <row r="133" spans="1:13" s="2" customFormat="1" ht="20.100000000000001" customHeight="1">
      <c r="A133" s="508"/>
      <c r="B133" s="509"/>
      <c r="C133" s="509"/>
      <c r="D133" s="509"/>
      <c r="E133" s="510"/>
      <c r="F133" s="111">
        <v>290</v>
      </c>
      <c r="G133" s="107" t="s">
        <v>209</v>
      </c>
      <c r="H133" s="125">
        <v>60140</v>
      </c>
      <c r="I133" s="217">
        <v>6478.96</v>
      </c>
      <c r="J133" s="296">
        <v>12000</v>
      </c>
      <c r="K133" s="217">
        <v>12000</v>
      </c>
      <c r="L133" s="220">
        <f t="shared" si="43"/>
        <v>85.214911035104393</v>
      </c>
      <c r="M133" s="221">
        <f t="shared" si="44"/>
        <v>0</v>
      </c>
    </row>
    <row r="134" spans="1:13" s="2" customFormat="1" ht="20.100000000000001" customHeight="1">
      <c r="A134" s="508"/>
      <c r="B134" s="509"/>
      <c r="C134" s="509"/>
      <c r="D134" s="509"/>
      <c r="E134" s="510"/>
      <c r="F134" s="111">
        <v>290</v>
      </c>
      <c r="G134" s="107" t="s">
        <v>208</v>
      </c>
      <c r="H134" s="125">
        <v>60140</v>
      </c>
      <c r="I134" s="217">
        <v>16305</v>
      </c>
      <c r="J134" s="296">
        <v>15000</v>
      </c>
      <c r="K134" s="217">
        <v>15000</v>
      </c>
      <c r="L134" s="220">
        <f t="shared" si="43"/>
        <v>-8.0036798528058881</v>
      </c>
      <c r="M134" s="221">
        <f t="shared" si="44"/>
        <v>0</v>
      </c>
    </row>
    <row r="135" spans="1:13" s="2" customFormat="1" ht="20.100000000000001" customHeight="1">
      <c r="A135" s="508"/>
      <c r="B135" s="509"/>
      <c r="C135" s="509"/>
      <c r="D135" s="509"/>
      <c r="E135" s="510"/>
      <c r="F135" s="111">
        <v>290</v>
      </c>
      <c r="G135" s="107" t="s">
        <v>207</v>
      </c>
      <c r="H135" s="125">
        <v>60140</v>
      </c>
      <c r="I135" s="217">
        <v>9000</v>
      </c>
      <c r="J135" s="296">
        <v>5000</v>
      </c>
      <c r="K135" s="217">
        <v>5000</v>
      </c>
      <c r="L135" s="220">
        <f t="shared" si="43"/>
        <v>-44.444444444444443</v>
      </c>
      <c r="M135" s="221">
        <f t="shared" si="44"/>
        <v>0</v>
      </c>
    </row>
    <row r="136" spans="1:13" s="2" customFormat="1" ht="16.5" customHeight="1">
      <c r="A136" s="439" t="s">
        <v>84</v>
      </c>
      <c r="B136" s="440"/>
      <c r="C136" s="440"/>
      <c r="D136" s="440"/>
      <c r="E136" s="440"/>
      <c r="F136" s="111">
        <v>290</v>
      </c>
      <c r="G136" s="96"/>
      <c r="H136" s="133">
        <v>50141</v>
      </c>
      <c r="I136" s="302">
        <v>0</v>
      </c>
      <c r="J136" s="303">
        <v>0</v>
      </c>
      <c r="K136" s="302">
        <v>0</v>
      </c>
      <c r="L136" s="261">
        <v>0</v>
      </c>
      <c r="M136" s="262">
        <v>0</v>
      </c>
    </row>
    <row r="137" spans="1:13" s="2" customFormat="1" ht="36" customHeight="1">
      <c r="A137" s="441" t="s">
        <v>200</v>
      </c>
      <c r="B137" s="442"/>
      <c r="C137" s="442"/>
      <c r="D137" s="442"/>
      <c r="E137" s="442"/>
      <c r="F137" s="109">
        <v>290</v>
      </c>
      <c r="G137" s="98"/>
      <c r="H137" s="126">
        <v>20201</v>
      </c>
      <c r="I137" s="297">
        <v>0</v>
      </c>
      <c r="J137" s="298">
        <v>0</v>
      </c>
      <c r="K137" s="297">
        <v>0</v>
      </c>
      <c r="L137" s="220">
        <v>0</v>
      </c>
      <c r="M137" s="226">
        <v>0</v>
      </c>
    </row>
    <row r="138" spans="1:13" s="2" customFormat="1" ht="20.100000000000001" customHeight="1" thickBot="1">
      <c r="A138" s="452" t="s">
        <v>64</v>
      </c>
      <c r="B138" s="453"/>
      <c r="C138" s="453"/>
      <c r="D138" s="453"/>
      <c r="E138" s="453"/>
      <c r="F138" s="114">
        <v>290</v>
      </c>
      <c r="G138" s="103"/>
      <c r="H138" s="129">
        <v>20101</v>
      </c>
      <c r="I138" s="245">
        <v>3255.47</v>
      </c>
      <c r="J138" s="295">
        <v>207.87</v>
      </c>
      <c r="K138" s="245">
        <v>207.87</v>
      </c>
      <c r="L138" s="239">
        <f t="shared" si="43"/>
        <v>-93.614746872187425</v>
      </c>
      <c r="M138" s="240">
        <f t="shared" si="44"/>
        <v>0</v>
      </c>
    </row>
    <row r="139" spans="1:13" s="2" customFormat="1" ht="27.75" customHeight="1">
      <c r="A139" s="464" t="s">
        <v>58</v>
      </c>
      <c r="B139" s="465"/>
      <c r="C139" s="465"/>
      <c r="D139" s="465"/>
      <c r="E139" s="465"/>
      <c r="F139" s="99">
        <v>310</v>
      </c>
      <c r="G139" s="92"/>
      <c r="H139" s="123"/>
      <c r="I139" s="212">
        <f>SUM(I141:I145)</f>
        <v>285735.04000000004</v>
      </c>
      <c r="J139" s="213">
        <f t="shared" ref="J139:K139" si="45">SUM(J141:J145)</f>
        <v>256188.44</v>
      </c>
      <c r="K139" s="214">
        <f t="shared" si="45"/>
        <v>227140.13</v>
      </c>
      <c r="L139" s="233">
        <f t="shared" si="43"/>
        <v>-20.506728891213356</v>
      </c>
      <c r="M139" s="234">
        <f t="shared" si="44"/>
        <v>-11.338649784510181</v>
      </c>
    </row>
    <row r="140" spans="1:13" s="2" customFormat="1" ht="18" customHeight="1">
      <c r="A140" s="439" t="s">
        <v>65</v>
      </c>
      <c r="B140" s="440"/>
      <c r="C140" s="440"/>
      <c r="D140" s="440"/>
      <c r="E140" s="440"/>
      <c r="F140" s="108"/>
      <c r="G140" s="94"/>
      <c r="H140" s="124"/>
      <c r="I140" s="242"/>
      <c r="J140" s="236"/>
      <c r="K140" s="235"/>
      <c r="L140" s="218"/>
      <c r="M140" s="219"/>
    </row>
    <row r="141" spans="1:13" s="2" customFormat="1" ht="20.100000000000001" customHeight="1">
      <c r="A141" s="500" t="s">
        <v>63</v>
      </c>
      <c r="B141" s="501"/>
      <c r="C141" s="501"/>
      <c r="D141" s="501"/>
      <c r="E141" s="502"/>
      <c r="F141" s="111">
        <v>310</v>
      </c>
      <c r="G141" s="107" t="s">
        <v>209</v>
      </c>
      <c r="H141" s="125">
        <v>60140</v>
      </c>
      <c r="I141" s="217">
        <v>0</v>
      </c>
      <c r="J141" s="296">
        <v>13000</v>
      </c>
      <c r="K141" s="217">
        <v>13000</v>
      </c>
      <c r="L141" s="220">
        <v>100</v>
      </c>
      <c r="M141" s="221">
        <v>0</v>
      </c>
    </row>
    <row r="142" spans="1:13" s="2" customFormat="1" ht="20.100000000000001" customHeight="1">
      <c r="A142" s="508"/>
      <c r="B142" s="509"/>
      <c r="C142" s="509"/>
      <c r="D142" s="509"/>
      <c r="E142" s="510"/>
      <c r="F142" s="111">
        <v>310</v>
      </c>
      <c r="G142" s="107" t="s">
        <v>207</v>
      </c>
      <c r="H142" s="125">
        <v>60140</v>
      </c>
      <c r="I142" s="217">
        <v>0</v>
      </c>
      <c r="J142" s="296">
        <v>30000</v>
      </c>
      <c r="K142" s="217">
        <v>30000</v>
      </c>
      <c r="L142" s="220">
        <v>100</v>
      </c>
      <c r="M142" s="221">
        <v>0</v>
      </c>
    </row>
    <row r="143" spans="1:13" s="2" customFormat="1" ht="20.100000000000001" customHeight="1">
      <c r="A143" s="508"/>
      <c r="B143" s="509"/>
      <c r="C143" s="509"/>
      <c r="D143" s="509"/>
      <c r="E143" s="510"/>
      <c r="F143" s="111">
        <v>310</v>
      </c>
      <c r="G143" s="107" t="s">
        <v>206</v>
      </c>
      <c r="H143" s="125">
        <v>60140</v>
      </c>
      <c r="I143" s="217">
        <v>101700</v>
      </c>
      <c r="J143" s="296">
        <v>146528.93</v>
      </c>
      <c r="K143" s="217">
        <v>146528.93</v>
      </c>
      <c r="L143" s="220">
        <f t="shared" ref="L143:L146" si="46">K143/I143*100-100</f>
        <v>44.079577187807274</v>
      </c>
      <c r="M143" s="221">
        <f t="shared" ref="M143:M146" si="47">K143/J143*100-100</f>
        <v>0</v>
      </c>
    </row>
    <row r="144" spans="1:13" s="2" customFormat="1" ht="20.100000000000001" customHeight="1">
      <c r="A144" s="511"/>
      <c r="B144" s="512"/>
      <c r="C144" s="512"/>
      <c r="D144" s="512"/>
      <c r="E144" s="513"/>
      <c r="F144" s="111">
        <v>310</v>
      </c>
      <c r="G144" s="107"/>
      <c r="H144" s="125">
        <v>60140</v>
      </c>
      <c r="I144" s="217">
        <v>0</v>
      </c>
      <c r="J144" s="296">
        <v>0</v>
      </c>
      <c r="K144" s="217">
        <v>0</v>
      </c>
      <c r="L144" s="220">
        <v>0</v>
      </c>
      <c r="M144" s="221">
        <v>0</v>
      </c>
    </row>
    <row r="145" spans="1:14" s="2" customFormat="1" ht="20.100000000000001" customHeight="1" thickBot="1">
      <c r="A145" s="452" t="s">
        <v>64</v>
      </c>
      <c r="B145" s="453"/>
      <c r="C145" s="453"/>
      <c r="D145" s="453"/>
      <c r="E145" s="453"/>
      <c r="F145" s="114">
        <v>310</v>
      </c>
      <c r="G145" s="103"/>
      <c r="H145" s="129">
        <v>20101</v>
      </c>
      <c r="I145" s="245">
        <v>184035.04</v>
      </c>
      <c r="J145" s="295">
        <v>66659.509999999995</v>
      </c>
      <c r="K145" s="245">
        <v>37611.199999999997</v>
      </c>
      <c r="L145" s="239">
        <f t="shared" si="46"/>
        <v>-79.563022346179295</v>
      </c>
      <c r="M145" s="240">
        <f t="shared" si="47"/>
        <v>-43.577143006301725</v>
      </c>
    </row>
    <row r="146" spans="1:14" s="2" customFormat="1" ht="27" customHeight="1">
      <c r="A146" s="429" t="s">
        <v>59</v>
      </c>
      <c r="B146" s="430"/>
      <c r="C146" s="430"/>
      <c r="D146" s="430"/>
      <c r="E146" s="430"/>
      <c r="F146" s="90">
        <v>340</v>
      </c>
      <c r="G146" s="105"/>
      <c r="H146" s="128"/>
      <c r="I146" s="241">
        <f>SUM(I148:I158)</f>
        <v>275917.96999999997</v>
      </c>
      <c r="J146" s="231">
        <f t="shared" ref="J146:K146" si="48">SUM(J148:J158)</f>
        <v>430586.17</v>
      </c>
      <c r="K146" s="232">
        <f t="shared" si="48"/>
        <v>413337.16</v>
      </c>
      <c r="L146" s="233">
        <f t="shared" si="46"/>
        <v>49.804363956432411</v>
      </c>
      <c r="M146" s="234">
        <f t="shared" si="47"/>
        <v>-4.0059368372189113</v>
      </c>
    </row>
    <row r="147" spans="1:14" s="2" customFormat="1" ht="17.25" customHeight="1">
      <c r="A147" s="439" t="s">
        <v>65</v>
      </c>
      <c r="B147" s="440"/>
      <c r="C147" s="440"/>
      <c r="D147" s="440"/>
      <c r="E147" s="440"/>
      <c r="F147" s="108"/>
      <c r="G147" s="122"/>
      <c r="H147" s="131"/>
      <c r="I147" s="248"/>
      <c r="J147" s="249"/>
      <c r="K147" s="250"/>
      <c r="L147" s="251"/>
      <c r="M147" s="252"/>
    </row>
    <row r="148" spans="1:14" s="2" customFormat="1" ht="20.25" customHeight="1">
      <c r="A148" s="500" t="s">
        <v>63</v>
      </c>
      <c r="B148" s="501"/>
      <c r="C148" s="501"/>
      <c r="D148" s="501"/>
      <c r="E148" s="502"/>
      <c r="F148" s="111">
        <v>340</v>
      </c>
      <c r="G148" s="94"/>
      <c r="H148" s="132">
        <v>50140</v>
      </c>
      <c r="I148" s="235">
        <v>74858.460000000006</v>
      </c>
      <c r="J148" s="236">
        <v>155954.6</v>
      </c>
      <c r="K148" s="235">
        <v>138738.6</v>
      </c>
      <c r="L148" s="218">
        <f t="shared" ref="L148:L159" si="49">K148/I148*100-100</f>
        <v>85.334563388025884</v>
      </c>
      <c r="M148" s="219">
        <f t="shared" ref="M148:M159" si="50">K148/J148*100-100</f>
        <v>-11.039110099990637</v>
      </c>
    </row>
    <row r="149" spans="1:14" s="2" customFormat="1" ht="20.25" customHeight="1">
      <c r="A149" s="508"/>
      <c r="B149" s="509"/>
      <c r="C149" s="509"/>
      <c r="D149" s="509"/>
      <c r="E149" s="510"/>
      <c r="F149" s="111">
        <v>340</v>
      </c>
      <c r="G149" s="107" t="s">
        <v>209</v>
      </c>
      <c r="H149" s="126">
        <v>60140</v>
      </c>
      <c r="I149" s="217">
        <v>10521.04</v>
      </c>
      <c r="J149" s="296">
        <v>0</v>
      </c>
      <c r="K149" s="217">
        <v>0</v>
      </c>
      <c r="L149" s="218">
        <f t="shared" si="49"/>
        <v>-100</v>
      </c>
      <c r="M149" s="262">
        <v>0</v>
      </c>
    </row>
    <row r="150" spans="1:14" s="2" customFormat="1" ht="20.25" customHeight="1">
      <c r="A150" s="508"/>
      <c r="B150" s="509"/>
      <c r="C150" s="509"/>
      <c r="D150" s="509"/>
      <c r="E150" s="510"/>
      <c r="F150" s="111">
        <v>340</v>
      </c>
      <c r="G150" s="143" t="s">
        <v>206</v>
      </c>
      <c r="H150" s="144">
        <v>60140</v>
      </c>
      <c r="I150" s="304">
        <v>0</v>
      </c>
      <c r="J150" s="305">
        <v>34378</v>
      </c>
      <c r="K150" s="304">
        <v>34378</v>
      </c>
      <c r="L150" s="218">
        <v>100</v>
      </c>
      <c r="M150" s="262">
        <v>0</v>
      </c>
    </row>
    <row r="151" spans="1:14" s="2" customFormat="1" ht="20.25" customHeight="1">
      <c r="A151" s="508"/>
      <c r="B151" s="509"/>
      <c r="C151" s="509"/>
      <c r="D151" s="509"/>
      <c r="E151" s="510"/>
      <c r="F151" s="111">
        <v>340</v>
      </c>
      <c r="G151" s="143" t="s">
        <v>208</v>
      </c>
      <c r="H151" s="144">
        <v>60140</v>
      </c>
      <c r="I151" s="304">
        <v>0</v>
      </c>
      <c r="J151" s="305">
        <v>3000</v>
      </c>
      <c r="K151" s="304">
        <v>3000</v>
      </c>
      <c r="L151" s="218">
        <v>100</v>
      </c>
      <c r="M151" s="262">
        <f t="shared" ref="M151" si="51">K151/J151*100-100</f>
        <v>0</v>
      </c>
    </row>
    <row r="152" spans="1:14" s="2" customFormat="1" ht="20.25" customHeight="1">
      <c r="A152" s="508"/>
      <c r="B152" s="509"/>
      <c r="C152" s="509"/>
      <c r="D152" s="509"/>
      <c r="E152" s="510"/>
      <c r="F152" s="111">
        <v>340</v>
      </c>
      <c r="G152" s="143" t="s">
        <v>207</v>
      </c>
      <c r="H152" s="144">
        <v>60140</v>
      </c>
      <c r="I152" s="304">
        <v>54900</v>
      </c>
      <c r="J152" s="305">
        <v>102930</v>
      </c>
      <c r="K152" s="304">
        <v>102930</v>
      </c>
      <c r="L152" s="220">
        <f t="shared" ref="L152" si="52">K152/I152*100-100</f>
        <v>87.486338797814199</v>
      </c>
      <c r="M152" s="262">
        <f t="shared" ref="M152" si="53">K152/J152*100-100</f>
        <v>0</v>
      </c>
    </row>
    <row r="153" spans="1:14" s="2" customFormat="1" ht="34.5" customHeight="1">
      <c r="A153" s="503"/>
      <c r="B153" s="504"/>
      <c r="C153" s="504"/>
      <c r="D153" s="504"/>
      <c r="E153" s="505"/>
      <c r="F153" s="109" t="s">
        <v>160</v>
      </c>
      <c r="G153" s="143" t="s">
        <v>207</v>
      </c>
      <c r="H153" s="144">
        <v>60140</v>
      </c>
      <c r="I153" s="304">
        <v>5000</v>
      </c>
      <c r="J153" s="305">
        <v>0</v>
      </c>
      <c r="K153" s="304">
        <v>0</v>
      </c>
      <c r="L153" s="220">
        <f t="shared" si="49"/>
        <v>-100</v>
      </c>
      <c r="M153" s="262">
        <v>0</v>
      </c>
    </row>
    <row r="154" spans="1:14" s="2" customFormat="1" ht="16.5" customHeight="1">
      <c r="A154" s="439" t="s">
        <v>84</v>
      </c>
      <c r="B154" s="440"/>
      <c r="C154" s="440"/>
      <c r="D154" s="440"/>
      <c r="E154" s="440"/>
      <c r="F154" s="111">
        <v>340</v>
      </c>
      <c r="G154" s="101"/>
      <c r="H154" s="133">
        <v>50141</v>
      </c>
      <c r="I154" s="302">
        <v>47963</v>
      </c>
      <c r="J154" s="303">
        <v>0</v>
      </c>
      <c r="K154" s="302">
        <v>0</v>
      </c>
      <c r="L154" s="261">
        <v>100</v>
      </c>
      <c r="M154" s="262">
        <v>0</v>
      </c>
    </row>
    <row r="155" spans="1:14" s="2" customFormat="1" ht="20.100000000000001" customHeight="1">
      <c r="A155" s="500" t="s">
        <v>64</v>
      </c>
      <c r="B155" s="501"/>
      <c r="C155" s="501"/>
      <c r="D155" s="501"/>
      <c r="E155" s="502"/>
      <c r="F155" s="109">
        <v>340</v>
      </c>
      <c r="G155" s="96"/>
      <c r="H155" s="126">
        <v>20101</v>
      </c>
      <c r="I155" s="224">
        <v>80195.47</v>
      </c>
      <c r="J155" s="257">
        <v>123823.57</v>
      </c>
      <c r="K155" s="224">
        <v>123823.57</v>
      </c>
      <c r="L155" s="246">
        <f t="shared" si="49"/>
        <v>54.40220002451511</v>
      </c>
      <c r="M155" s="247">
        <f t="shared" si="50"/>
        <v>0</v>
      </c>
    </row>
    <row r="156" spans="1:14" s="2" customFormat="1" ht="32.25" customHeight="1">
      <c r="A156" s="511"/>
      <c r="B156" s="512"/>
      <c r="C156" s="512"/>
      <c r="D156" s="512"/>
      <c r="E156" s="513"/>
      <c r="F156" s="109" t="s">
        <v>160</v>
      </c>
      <c r="G156" s="110"/>
      <c r="H156" s="126">
        <v>20101</v>
      </c>
      <c r="I156" s="224">
        <v>2480</v>
      </c>
      <c r="J156" s="257">
        <v>8500</v>
      </c>
      <c r="K156" s="224">
        <v>8466.99</v>
      </c>
      <c r="L156" s="246">
        <f t="shared" si="49"/>
        <v>241.41088709677416</v>
      </c>
      <c r="M156" s="247">
        <f t="shared" si="50"/>
        <v>-0.38835294117647834</v>
      </c>
    </row>
    <row r="157" spans="1:14" s="2" customFormat="1" ht="31.5" customHeight="1">
      <c r="A157" s="441" t="s">
        <v>170</v>
      </c>
      <c r="B157" s="442"/>
      <c r="C157" s="442"/>
      <c r="D157" s="442"/>
      <c r="E157" s="442"/>
      <c r="F157" s="109" t="s">
        <v>160</v>
      </c>
      <c r="G157" s="96"/>
      <c r="H157" s="138">
        <v>20201</v>
      </c>
      <c r="I157" s="195">
        <v>0</v>
      </c>
      <c r="J157" s="196">
        <v>0</v>
      </c>
      <c r="K157" s="195">
        <v>0</v>
      </c>
      <c r="L157" s="246">
        <v>0</v>
      </c>
      <c r="M157" s="223">
        <v>0</v>
      </c>
    </row>
    <row r="158" spans="1:14" s="2" customFormat="1" ht="18" customHeight="1" thickBot="1">
      <c r="A158" s="441" t="s">
        <v>170</v>
      </c>
      <c r="B158" s="442"/>
      <c r="C158" s="442"/>
      <c r="D158" s="442"/>
      <c r="E158" s="442"/>
      <c r="F158" s="114">
        <v>340</v>
      </c>
      <c r="G158" s="103"/>
      <c r="H158" s="129">
        <v>20201</v>
      </c>
      <c r="I158" s="245">
        <v>0</v>
      </c>
      <c r="J158" s="295">
        <v>2000</v>
      </c>
      <c r="K158" s="245">
        <v>2000</v>
      </c>
      <c r="L158" s="239">
        <v>100</v>
      </c>
      <c r="M158" s="240">
        <v>0</v>
      </c>
    </row>
    <row r="159" spans="1:14" s="15" customFormat="1" ht="47.25" customHeight="1">
      <c r="A159" s="450" t="s">
        <v>60</v>
      </c>
      <c r="B159" s="451"/>
      <c r="C159" s="451"/>
      <c r="D159" s="451"/>
      <c r="E159" s="451"/>
      <c r="F159" s="451"/>
      <c r="G159" s="36"/>
      <c r="H159" s="36"/>
      <c r="I159" s="73">
        <f>SUM(I161:I164)</f>
        <v>8517237.6900000013</v>
      </c>
      <c r="J159" s="73">
        <f t="shared" ref="J159:K159" si="54">SUM(J161:J164)</f>
        <v>10107920.539999999</v>
      </c>
      <c r="K159" s="74">
        <f t="shared" si="54"/>
        <v>9763950.5599999987</v>
      </c>
      <c r="L159" s="67">
        <f t="shared" si="49"/>
        <v>14.637525866675645</v>
      </c>
      <c r="M159" s="68">
        <f t="shared" si="50"/>
        <v>-3.4029747131352082</v>
      </c>
      <c r="N159" s="2"/>
    </row>
    <row r="160" spans="1:14" s="2" customFormat="1" ht="18.75" customHeight="1">
      <c r="A160" s="604" t="s">
        <v>82</v>
      </c>
      <c r="B160" s="605"/>
      <c r="C160" s="605"/>
      <c r="D160" s="605"/>
      <c r="E160" s="605"/>
      <c r="F160" s="605"/>
      <c r="G160" s="41"/>
      <c r="H160" s="37"/>
      <c r="I160" s="65"/>
      <c r="J160" s="64"/>
      <c r="K160" s="63"/>
      <c r="L160" s="69"/>
      <c r="M160" s="70"/>
    </row>
    <row r="161" spans="1:14" s="2" customFormat="1" ht="27.75" customHeight="1">
      <c r="A161" s="439" t="s">
        <v>63</v>
      </c>
      <c r="B161" s="440"/>
      <c r="C161" s="440"/>
      <c r="D161" s="440"/>
      <c r="E161" s="440"/>
      <c r="F161" s="440"/>
      <c r="G161" s="40"/>
      <c r="H161" s="126">
        <v>50140</v>
      </c>
      <c r="I161" s="217">
        <v>4921788.7300000004</v>
      </c>
      <c r="J161" s="296">
        <f>J66+J73+J77+J84+J88+J93+J98+J103+J111+J118+J132+J148</f>
        <v>6477920.54</v>
      </c>
      <c r="K161" s="217">
        <f>K66+K73+K77+K84+K88+K93+K98+K103+K111+K118+K132+K148</f>
        <v>6397652.75</v>
      </c>
      <c r="L161" s="220">
        <f t="shared" ref="L161:L166" si="55">K161/I161*100-100</f>
        <v>29.986334256976534</v>
      </c>
      <c r="M161" s="221">
        <f t="shared" ref="M161:M166" si="56">K161/J161*100-100</f>
        <v>-1.2390980948957377</v>
      </c>
    </row>
    <row r="162" spans="1:14" s="2" customFormat="1" ht="24" customHeight="1">
      <c r="A162" s="441" t="s">
        <v>79</v>
      </c>
      <c r="B162" s="442"/>
      <c r="C162" s="442"/>
      <c r="D162" s="442"/>
      <c r="E162" s="442"/>
      <c r="F162" s="442"/>
      <c r="G162" s="140"/>
      <c r="H162" s="141">
        <v>50141</v>
      </c>
      <c r="I162" s="224">
        <f>I67+I78+I85+I94+I99+I104++I114+I136+I154</f>
        <v>2600000</v>
      </c>
      <c r="J162" s="298">
        <f>J67+J78+J85+J94+J99+J104++J114+J136+J154</f>
        <v>2600000</v>
      </c>
      <c r="K162" s="224">
        <f>K67+K78+K85+K94+K99+K104++K114+K136+K154</f>
        <v>2506329.8099999996</v>
      </c>
      <c r="L162" s="246">
        <f t="shared" si="55"/>
        <v>-3.6026996153846369</v>
      </c>
      <c r="M162" s="247">
        <f t="shared" si="56"/>
        <v>-3.6026996153846369</v>
      </c>
    </row>
    <row r="163" spans="1:14" s="2" customFormat="1" ht="24" customHeight="1">
      <c r="A163" s="441" t="s">
        <v>192</v>
      </c>
      <c r="B163" s="442"/>
      <c r="C163" s="442"/>
      <c r="D163" s="442"/>
      <c r="E163" s="442"/>
      <c r="F163" s="442"/>
      <c r="G163" s="158"/>
      <c r="H163" s="159">
        <v>50300</v>
      </c>
      <c r="I163" s="250">
        <f t="shared" ref="I163" si="57">I68+I79</f>
        <v>0</v>
      </c>
      <c r="J163" s="249">
        <f t="shared" ref="J163:K163" si="58">J68+J79</f>
        <v>0</v>
      </c>
      <c r="K163" s="250">
        <f t="shared" si="58"/>
        <v>0</v>
      </c>
      <c r="L163" s="251">
        <v>0</v>
      </c>
      <c r="M163" s="252">
        <v>0</v>
      </c>
    </row>
    <row r="164" spans="1:14" s="15" customFormat="1" ht="27.75" customHeight="1" thickBot="1">
      <c r="A164" s="506" t="s">
        <v>64</v>
      </c>
      <c r="B164" s="507"/>
      <c r="C164" s="507"/>
      <c r="D164" s="507"/>
      <c r="E164" s="507"/>
      <c r="F164" s="507"/>
      <c r="G164" s="157"/>
      <c r="H164" s="160">
        <v>20101</v>
      </c>
      <c r="I164" s="264">
        <v>995448.96</v>
      </c>
      <c r="J164" s="263">
        <f>J69+J74+J80+J90+J95+J100+J105+J115+J124+J125+J138+J145+J155+J156</f>
        <v>1030000</v>
      </c>
      <c r="K164" s="264">
        <f>K69+K74+K80+K90+K95+K100+K105+K115+K124+K125+K138+K145+K155+K156</f>
        <v>859967.99999999977</v>
      </c>
      <c r="L164" s="265">
        <f t="shared" si="55"/>
        <v>-13.61003581740647</v>
      </c>
      <c r="M164" s="266">
        <f t="shared" si="56"/>
        <v>-16.50796116504857</v>
      </c>
      <c r="N164" s="59"/>
    </row>
    <row r="165" spans="1:14" s="15" customFormat="1" ht="68.25" customHeight="1" thickBot="1">
      <c r="A165" s="554" t="s">
        <v>10</v>
      </c>
      <c r="B165" s="555"/>
      <c r="C165" s="555"/>
      <c r="D165" s="555"/>
      <c r="E165" s="555"/>
      <c r="F165" s="555"/>
      <c r="G165" s="42"/>
      <c r="H165" s="75">
        <v>20201</v>
      </c>
      <c r="I165" s="78">
        <f>I70+I81+I126+I137+I157+I158</f>
        <v>0</v>
      </c>
      <c r="J165" s="76">
        <f>J70+J81+J126+J137+J157+J158</f>
        <v>2000</v>
      </c>
      <c r="K165" s="77">
        <f>K70+K81+K126+K137+K157+K158</f>
        <v>2000</v>
      </c>
      <c r="L165" s="71">
        <v>100</v>
      </c>
      <c r="M165" s="72">
        <v>0</v>
      </c>
      <c r="N165" s="2"/>
    </row>
    <row r="166" spans="1:14" s="15" customFormat="1" ht="70.5" customHeight="1">
      <c r="A166" s="601" t="s">
        <v>80</v>
      </c>
      <c r="B166" s="602"/>
      <c r="C166" s="602"/>
      <c r="D166" s="602"/>
      <c r="E166" s="602"/>
      <c r="F166" s="603"/>
      <c r="G166" s="43"/>
      <c r="H166" s="38"/>
      <c r="I166" s="79">
        <f>SUM(I168:I174)</f>
        <v>837232</v>
      </c>
      <c r="J166" s="80">
        <f>SUM(J168:J174)</f>
        <v>1007500</v>
      </c>
      <c r="K166" s="81">
        <f>SUM(K168:K174)</f>
        <v>1007500</v>
      </c>
      <c r="L166" s="82">
        <f t="shared" si="55"/>
        <v>20.337015307585006</v>
      </c>
      <c r="M166" s="83">
        <f t="shared" si="56"/>
        <v>0</v>
      </c>
      <c r="N166" s="2"/>
    </row>
    <row r="167" spans="1:14" s="2" customFormat="1" ht="18.75" customHeight="1">
      <c r="A167" s="599" t="s">
        <v>39</v>
      </c>
      <c r="B167" s="600"/>
      <c r="C167" s="600"/>
      <c r="D167" s="600"/>
      <c r="E167" s="600"/>
      <c r="F167" s="600"/>
      <c r="G167" s="40"/>
      <c r="H167" s="39"/>
      <c r="I167" s="66"/>
      <c r="J167" s="61"/>
      <c r="K167" s="60"/>
      <c r="L167" s="306"/>
      <c r="M167" s="307"/>
      <c r="N167" s="15"/>
    </row>
    <row r="168" spans="1:14" s="15" customFormat="1" ht="46.5" customHeight="1">
      <c r="A168" s="520" t="s">
        <v>219</v>
      </c>
      <c r="B168" s="521"/>
      <c r="C168" s="521"/>
      <c r="D168" s="521"/>
      <c r="E168" s="521"/>
      <c r="F168" s="522"/>
      <c r="G168" s="145" t="s">
        <v>209</v>
      </c>
      <c r="H168" s="146">
        <v>60140</v>
      </c>
      <c r="I168" s="267">
        <f>I121+I133+I141+I149</f>
        <v>17000</v>
      </c>
      <c r="J168" s="267">
        <f>J120+J133+J141+J149</f>
        <v>25000</v>
      </c>
      <c r="K168" s="267">
        <f>K120+K133+K141+K149</f>
        <v>25000</v>
      </c>
      <c r="L168" s="268">
        <f t="shared" ref="L168:L171" si="59">K168/I168*100-100</f>
        <v>47.058823529411768</v>
      </c>
      <c r="M168" s="269">
        <f t="shared" ref="M168:M171" si="60">K168/J168*100-100</f>
        <v>0</v>
      </c>
      <c r="N168" s="2"/>
    </row>
    <row r="169" spans="1:14" s="15" customFormat="1" ht="42" customHeight="1">
      <c r="A169" s="520" t="s">
        <v>194</v>
      </c>
      <c r="B169" s="521"/>
      <c r="C169" s="521"/>
      <c r="D169" s="521"/>
      <c r="E169" s="521"/>
      <c r="F169" s="522"/>
      <c r="G169" s="145" t="s">
        <v>220</v>
      </c>
      <c r="H169" s="146">
        <v>60140</v>
      </c>
      <c r="I169" s="267">
        <f t="shared" ref="I169" si="61">I119+I134</f>
        <v>50000</v>
      </c>
      <c r="J169" s="270">
        <f>J119+J134+J151</f>
        <v>50000</v>
      </c>
      <c r="K169" s="270">
        <f>K119+K134+K151</f>
        <v>50000</v>
      </c>
      <c r="L169" s="268">
        <f t="shared" si="59"/>
        <v>0</v>
      </c>
      <c r="M169" s="269">
        <f t="shared" si="60"/>
        <v>0</v>
      </c>
      <c r="N169" s="2"/>
    </row>
    <row r="170" spans="1:14" s="15" customFormat="1" ht="42" customHeight="1">
      <c r="A170" s="520" t="s">
        <v>218</v>
      </c>
      <c r="B170" s="521"/>
      <c r="C170" s="521"/>
      <c r="D170" s="521"/>
      <c r="E170" s="521"/>
      <c r="F170" s="522"/>
      <c r="G170" s="145" t="s">
        <v>206</v>
      </c>
      <c r="H170" s="146">
        <v>60140</v>
      </c>
      <c r="I170" s="267">
        <f>I112+I143+I150</f>
        <v>532232</v>
      </c>
      <c r="J170" s="267">
        <f>J112+J143+J150</f>
        <v>578500</v>
      </c>
      <c r="K170" s="267">
        <f>K112+K143+K150</f>
        <v>578500</v>
      </c>
      <c r="L170" s="268">
        <f t="shared" ref="L170" si="62">K170/I170*100-100</f>
        <v>8.6932014610169972</v>
      </c>
      <c r="M170" s="269">
        <f t="shared" ref="M170" si="63">K170/J170*100-100</f>
        <v>0</v>
      </c>
      <c r="N170" s="2"/>
    </row>
    <row r="171" spans="1:14" s="15" customFormat="1" ht="42" customHeight="1">
      <c r="A171" s="520" t="s">
        <v>218</v>
      </c>
      <c r="B171" s="521"/>
      <c r="C171" s="521"/>
      <c r="D171" s="521"/>
      <c r="E171" s="521"/>
      <c r="F171" s="522"/>
      <c r="G171" s="145" t="s">
        <v>207</v>
      </c>
      <c r="H171" s="146">
        <v>60140</v>
      </c>
      <c r="I171" s="267">
        <f>I89+I122+I123+I135+I142+I152+I153</f>
        <v>238000</v>
      </c>
      <c r="J171" s="267">
        <f>J89+J122+J123+J135+J142+J152+J153</f>
        <v>324000</v>
      </c>
      <c r="K171" s="267">
        <f>K89+K122+K123+K135+K142+K152+K153</f>
        <v>324000</v>
      </c>
      <c r="L171" s="268">
        <f t="shared" si="59"/>
        <v>36.134453781512605</v>
      </c>
      <c r="M171" s="269">
        <f t="shared" si="60"/>
        <v>0</v>
      </c>
      <c r="N171" s="2"/>
    </row>
    <row r="172" spans="1:14" s="15" customFormat="1" ht="42" customHeight="1">
      <c r="A172" s="520" t="s">
        <v>195</v>
      </c>
      <c r="B172" s="521"/>
      <c r="C172" s="521"/>
      <c r="D172" s="521"/>
      <c r="E172" s="521"/>
      <c r="F172" s="522"/>
      <c r="G172" s="145" t="s">
        <v>196</v>
      </c>
      <c r="H172" s="146">
        <v>60140</v>
      </c>
      <c r="I172" s="267">
        <f t="shared" ref="I172" si="64">I113</f>
        <v>0</v>
      </c>
      <c r="J172" s="270">
        <f t="shared" ref="J172:K172" si="65">J113</f>
        <v>0</v>
      </c>
      <c r="K172" s="267">
        <f t="shared" si="65"/>
        <v>0</v>
      </c>
      <c r="L172" s="268">
        <v>0</v>
      </c>
      <c r="M172" s="269">
        <v>0</v>
      </c>
      <c r="N172" s="2"/>
    </row>
    <row r="173" spans="1:14" s="15" customFormat="1" ht="61.5" customHeight="1">
      <c r="A173" s="520" t="s">
        <v>197</v>
      </c>
      <c r="B173" s="521"/>
      <c r="C173" s="521"/>
      <c r="D173" s="521"/>
      <c r="E173" s="521"/>
      <c r="F173" s="522"/>
      <c r="G173" s="145" t="s">
        <v>198</v>
      </c>
      <c r="H173" s="146">
        <v>60140</v>
      </c>
      <c r="I173" s="267">
        <f t="shared" ref="I173" si="66">I144</f>
        <v>0</v>
      </c>
      <c r="J173" s="270">
        <f t="shared" ref="J173:K173" si="67">J144</f>
        <v>0</v>
      </c>
      <c r="K173" s="267">
        <f t="shared" si="67"/>
        <v>0</v>
      </c>
      <c r="L173" s="268">
        <v>0</v>
      </c>
      <c r="M173" s="269">
        <v>0</v>
      </c>
      <c r="N173" s="2"/>
    </row>
    <row r="174" spans="1:14" s="15" customFormat="1" ht="61.5" customHeight="1">
      <c r="A174" s="520" t="s">
        <v>203</v>
      </c>
      <c r="B174" s="521"/>
      <c r="C174" s="521"/>
      <c r="D174" s="521"/>
      <c r="E174" s="521"/>
      <c r="F174" s="522"/>
      <c r="G174" s="145" t="s">
        <v>202</v>
      </c>
      <c r="H174" s="146">
        <v>60140</v>
      </c>
      <c r="I174" s="267">
        <f t="shared" ref="I174" si="68">I129</f>
        <v>0</v>
      </c>
      <c r="J174" s="270">
        <f>J121</f>
        <v>30000</v>
      </c>
      <c r="K174" s="270">
        <f>K121</f>
        <v>30000</v>
      </c>
      <c r="L174" s="268">
        <v>100</v>
      </c>
      <c r="M174" s="269">
        <v>0</v>
      </c>
      <c r="N174" s="2"/>
    </row>
    <row r="175" spans="1:14" ht="14.2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 spans="1:14" s="59" customFormat="1" ht="21.75" hidden="1" customHeight="1" thickBot="1">
      <c r="A176" s="590" t="s">
        <v>161</v>
      </c>
      <c r="B176" s="590"/>
      <c r="C176" s="590"/>
      <c r="D176" s="590"/>
      <c r="E176" s="590"/>
      <c r="F176" s="590"/>
      <c r="G176" s="590"/>
      <c r="H176" s="590"/>
      <c r="I176" s="590"/>
      <c r="J176" s="590"/>
      <c r="K176" s="590"/>
      <c r="L176" s="590"/>
      <c r="M176" s="590"/>
    </row>
    <row r="177" spans="1:13" s="59" customFormat="1" ht="140.25" hidden="1" customHeight="1">
      <c r="A177" s="591" t="s">
        <v>31</v>
      </c>
      <c r="B177" s="592"/>
      <c r="C177" s="592"/>
      <c r="D177" s="592"/>
      <c r="E177" s="593"/>
      <c r="F177" s="312" t="s">
        <v>162</v>
      </c>
      <c r="G177" s="312" t="s">
        <v>163</v>
      </c>
      <c r="H177" s="312" t="s">
        <v>164</v>
      </c>
      <c r="I177" s="594" t="s">
        <v>165</v>
      </c>
      <c r="J177" s="595"/>
      <c r="K177" s="594" t="s">
        <v>166</v>
      </c>
      <c r="L177" s="596"/>
      <c r="M177" s="597"/>
    </row>
    <row r="178" spans="1:13" s="308" customFormat="1" ht="48" hidden="1" customHeight="1">
      <c r="A178" s="431" t="s">
        <v>226</v>
      </c>
      <c r="B178" s="432"/>
      <c r="C178" s="432"/>
      <c r="D178" s="432"/>
      <c r="E178" s="433"/>
      <c r="F178" s="147" t="s">
        <v>227</v>
      </c>
      <c r="G178" s="271">
        <v>6500</v>
      </c>
      <c r="H178" s="271">
        <v>6500</v>
      </c>
      <c r="I178" s="434" t="s">
        <v>187</v>
      </c>
      <c r="J178" s="435"/>
      <c r="K178" s="436" t="s">
        <v>204</v>
      </c>
      <c r="L178" s="437"/>
      <c r="M178" s="438"/>
    </row>
    <row r="179" spans="1:13" s="308" customFormat="1" ht="53.25" hidden="1" customHeight="1">
      <c r="A179" s="431" t="s">
        <v>228</v>
      </c>
      <c r="B179" s="432"/>
      <c r="C179" s="432"/>
      <c r="D179" s="432"/>
      <c r="E179" s="433"/>
      <c r="F179" s="147" t="s">
        <v>185</v>
      </c>
      <c r="G179" s="271">
        <v>15</v>
      </c>
      <c r="H179" s="271">
        <v>15</v>
      </c>
      <c r="I179" s="434"/>
      <c r="J179" s="435"/>
      <c r="K179" s="436" t="s">
        <v>204</v>
      </c>
      <c r="L179" s="437"/>
      <c r="M179" s="438"/>
    </row>
    <row r="180" spans="1:13" s="308" customFormat="1" ht="96" hidden="1" customHeight="1" thickBot="1">
      <c r="A180" s="431" t="s">
        <v>229</v>
      </c>
      <c r="B180" s="432"/>
      <c r="C180" s="432"/>
      <c r="D180" s="432"/>
      <c r="E180" s="433"/>
      <c r="F180" s="148" t="s">
        <v>186</v>
      </c>
      <c r="G180" s="272">
        <v>50</v>
      </c>
      <c r="H180" s="272">
        <v>50</v>
      </c>
      <c r="I180" s="479" t="s">
        <v>187</v>
      </c>
      <c r="J180" s="598"/>
      <c r="K180" s="436" t="s">
        <v>188</v>
      </c>
      <c r="L180" s="437"/>
      <c r="M180" s="438"/>
    </row>
    <row r="181" spans="1:13" s="308" customFormat="1" ht="78" hidden="1" customHeight="1" thickBot="1">
      <c r="A181" s="431" t="s">
        <v>230</v>
      </c>
      <c r="B181" s="432"/>
      <c r="C181" s="432"/>
      <c r="D181" s="432"/>
      <c r="E181" s="433"/>
      <c r="F181" s="148" t="s">
        <v>186</v>
      </c>
      <c r="G181" s="272">
        <v>5</v>
      </c>
      <c r="H181" s="272">
        <v>5</v>
      </c>
      <c r="I181" s="418" t="s">
        <v>187</v>
      </c>
      <c r="J181" s="419"/>
      <c r="K181" s="436" t="s">
        <v>188</v>
      </c>
      <c r="L181" s="437"/>
      <c r="M181" s="438"/>
    </row>
    <row r="182" spans="1:13" s="308" customFormat="1" ht="81.75" hidden="1" customHeight="1" thickBot="1">
      <c r="A182" s="431" t="s">
        <v>231</v>
      </c>
      <c r="B182" s="432"/>
      <c r="C182" s="432"/>
      <c r="D182" s="432"/>
      <c r="E182" s="433"/>
      <c r="F182" s="148" t="s">
        <v>186</v>
      </c>
      <c r="G182" s="272">
        <v>20</v>
      </c>
      <c r="H182" s="272">
        <v>20</v>
      </c>
      <c r="I182" s="418" t="s">
        <v>187</v>
      </c>
      <c r="J182" s="419"/>
      <c r="K182" s="436" t="s">
        <v>188</v>
      </c>
      <c r="L182" s="437"/>
      <c r="M182" s="438"/>
    </row>
    <row r="183" spans="1:13" s="308" customFormat="1" ht="66.75" hidden="1" customHeight="1" thickBot="1">
      <c r="A183" s="431" t="s">
        <v>232</v>
      </c>
      <c r="B183" s="432"/>
      <c r="C183" s="432"/>
      <c r="D183" s="432"/>
      <c r="E183" s="433"/>
      <c r="F183" s="148" t="s">
        <v>186</v>
      </c>
      <c r="G183" s="272">
        <v>34</v>
      </c>
      <c r="H183" s="272">
        <v>34</v>
      </c>
      <c r="I183" s="418" t="s">
        <v>187</v>
      </c>
      <c r="J183" s="419"/>
      <c r="K183" s="436" t="s">
        <v>188</v>
      </c>
      <c r="L183" s="437"/>
      <c r="M183" s="438"/>
    </row>
    <row r="184" spans="1:13" s="308" customFormat="1" ht="96" hidden="1" customHeight="1" thickBot="1">
      <c r="A184" s="431" t="s">
        <v>233</v>
      </c>
      <c r="B184" s="432"/>
      <c r="C184" s="432"/>
      <c r="D184" s="432"/>
      <c r="E184" s="433"/>
      <c r="F184" s="148" t="s">
        <v>186</v>
      </c>
      <c r="G184" s="272">
        <v>102</v>
      </c>
      <c r="H184" s="272">
        <v>102</v>
      </c>
      <c r="I184" s="418" t="s">
        <v>187</v>
      </c>
      <c r="J184" s="419"/>
      <c r="K184" s="436" t="s">
        <v>188</v>
      </c>
      <c r="L184" s="437"/>
      <c r="M184" s="438"/>
    </row>
    <row r="185" spans="1:13" s="308" customFormat="1" ht="96" hidden="1" customHeight="1" thickBot="1">
      <c r="A185" s="431" t="s">
        <v>234</v>
      </c>
      <c r="B185" s="432"/>
      <c r="C185" s="432"/>
      <c r="D185" s="432"/>
      <c r="E185" s="433"/>
      <c r="F185" s="148" t="s">
        <v>186</v>
      </c>
      <c r="G185" s="272">
        <v>25</v>
      </c>
      <c r="H185" s="272">
        <v>25</v>
      </c>
      <c r="I185" s="418" t="s">
        <v>187</v>
      </c>
      <c r="J185" s="419"/>
      <c r="K185" s="436" t="s">
        <v>188</v>
      </c>
      <c r="L185" s="437"/>
      <c r="M185" s="438"/>
    </row>
    <row r="186" spans="1:13" s="308" customFormat="1" ht="97.5" hidden="1" customHeight="1" thickBot="1">
      <c r="A186" s="423" t="s">
        <v>236</v>
      </c>
      <c r="B186" s="424"/>
      <c r="C186" s="424"/>
      <c r="D186" s="424"/>
      <c r="E186" s="425"/>
      <c r="F186" s="148" t="s">
        <v>238</v>
      </c>
      <c r="G186" s="272">
        <v>63</v>
      </c>
      <c r="H186" s="272">
        <v>63</v>
      </c>
      <c r="I186" s="418" t="s">
        <v>187</v>
      </c>
      <c r="J186" s="419"/>
      <c r="K186" s="426" t="s">
        <v>189</v>
      </c>
      <c r="L186" s="427"/>
      <c r="M186" s="428"/>
    </row>
    <row r="187" spans="1:13" s="308" customFormat="1" ht="50.25" hidden="1" customHeight="1" thickBot="1">
      <c r="A187" s="415" t="s">
        <v>235</v>
      </c>
      <c r="B187" s="416"/>
      <c r="C187" s="416"/>
      <c r="D187" s="416"/>
      <c r="E187" s="417"/>
      <c r="F187" s="148" t="s">
        <v>238</v>
      </c>
      <c r="G187" s="272">
        <v>10</v>
      </c>
      <c r="H187" s="272">
        <v>10</v>
      </c>
      <c r="I187" s="418" t="s">
        <v>187</v>
      </c>
      <c r="J187" s="419"/>
      <c r="K187" s="420" t="s">
        <v>189</v>
      </c>
      <c r="L187" s="421"/>
      <c r="M187" s="422"/>
    </row>
    <row r="188" spans="1:13" s="308" customFormat="1" ht="50.25" hidden="1" customHeight="1" thickBot="1">
      <c r="A188" s="415" t="s">
        <v>237</v>
      </c>
      <c r="B188" s="416"/>
      <c r="C188" s="416"/>
      <c r="D188" s="416"/>
      <c r="E188" s="417"/>
      <c r="F188" s="148" t="s">
        <v>238</v>
      </c>
      <c r="G188" s="272">
        <v>60</v>
      </c>
      <c r="H188" s="272">
        <v>60</v>
      </c>
      <c r="I188" s="418" t="s">
        <v>187</v>
      </c>
      <c r="J188" s="419"/>
      <c r="K188" s="420" t="s">
        <v>189</v>
      </c>
      <c r="L188" s="421"/>
      <c r="M188" s="422"/>
    </row>
    <row r="189" spans="1:13" s="308" customFormat="1" ht="48" hidden="1" customHeight="1">
      <c r="A189" s="454" t="s">
        <v>228</v>
      </c>
      <c r="B189" s="455"/>
      <c r="C189" s="455"/>
      <c r="D189" s="455"/>
      <c r="E189" s="456"/>
      <c r="F189" s="147" t="s">
        <v>185</v>
      </c>
      <c r="G189" s="271">
        <v>9</v>
      </c>
      <c r="H189" s="271">
        <v>9</v>
      </c>
      <c r="I189" s="457" t="s">
        <v>187</v>
      </c>
      <c r="J189" s="458"/>
      <c r="K189" s="459" t="s">
        <v>204</v>
      </c>
      <c r="L189" s="460"/>
      <c r="M189" s="461"/>
    </row>
    <row r="190" spans="1:13" s="308" customFormat="1" ht="77.25" hidden="1" customHeight="1">
      <c r="A190" s="431" t="s">
        <v>239</v>
      </c>
      <c r="B190" s="432"/>
      <c r="C190" s="432"/>
      <c r="D190" s="432"/>
      <c r="E190" s="433"/>
      <c r="F190" s="147" t="s">
        <v>186</v>
      </c>
      <c r="G190" s="271">
        <v>5</v>
      </c>
      <c r="H190" s="271">
        <v>5</v>
      </c>
      <c r="I190" s="434" t="s">
        <v>187</v>
      </c>
      <c r="J190" s="435"/>
      <c r="K190" s="436" t="s">
        <v>188</v>
      </c>
      <c r="L190" s="437"/>
      <c r="M190" s="438"/>
    </row>
    <row r="191" spans="1:1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 spans="1:1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</row>
    <row r="193" spans="1:1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 spans="1:1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 spans="1:1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 spans="1:1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 spans="1:1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 spans="1:1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 spans="1:1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  <row r="201" spans="1:1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</row>
    <row r="202" spans="1:1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</row>
    <row r="203" spans="1:1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</row>
    <row r="205" spans="1:1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</row>
    <row r="206" spans="1:1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</row>
  </sheetData>
  <mergeCells count="230">
    <mergeCell ref="A163:F163"/>
    <mergeCell ref="A155:E156"/>
    <mergeCell ref="A170:F170"/>
    <mergeCell ref="A160:F160"/>
    <mergeCell ref="A161:F161"/>
    <mergeCell ref="A147:E147"/>
    <mergeCell ref="A139:E139"/>
    <mergeCell ref="A158:E158"/>
    <mergeCell ref="A162:F162"/>
    <mergeCell ref="A140:E140"/>
    <mergeCell ref="A146:E146"/>
    <mergeCell ref="A145:E145"/>
    <mergeCell ref="G59:G61"/>
    <mergeCell ref="B48:F48"/>
    <mergeCell ref="A176:M176"/>
    <mergeCell ref="A177:E177"/>
    <mergeCell ref="I177:J177"/>
    <mergeCell ref="K177:M177"/>
    <mergeCell ref="K179:M179"/>
    <mergeCell ref="A180:E180"/>
    <mergeCell ref="I180:J180"/>
    <mergeCell ref="K180:M180"/>
    <mergeCell ref="A101:E101"/>
    <mergeCell ref="A106:E106"/>
    <mergeCell ref="A102:E102"/>
    <mergeCell ref="A171:F171"/>
    <mergeCell ref="A172:F172"/>
    <mergeCell ref="A173:F173"/>
    <mergeCell ref="A148:E153"/>
    <mergeCell ref="A169:F169"/>
    <mergeCell ref="A167:F167"/>
    <mergeCell ref="A168:F168"/>
    <mergeCell ref="A157:E157"/>
    <mergeCell ref="A166:F166"/>
    <mergeCell ref="A115:E115"/>
    <mergeCell ref="A116:E116"/>
    <mergeCell ref="A64:E64"/>
    <mergeCell ref="A65:E65"/>
    <mergeCell ref="A174:F174"/>
    <mergeCell ref="A164:F164"/>
    <mergeCell ref="A165:F165"/>
    <mergeCell ref="L59:M60"/>
    <mergeCell ref="A59:E61"/>
    <mergeCell ref="A32:G32"/>
    <mergeCell ref="K32:M32"/>
    <mergeCell ref="B45:F45"/>
    <mergeCell ref="B47:F47"/>
    <mergeCell ref="B55:F55"/>
    <mergeCell ref="A58:M58"/>
    <mergeCell ref="H59:H61"/>
    <mergeCell ref="B42:F42"/>
    <mergeCell ref="B43:F43"/>
    <mergeCell ref="B40:F41"/>
    <mergeCell ref="H40:H41"/>
    <mergeCell ref="I40:I41"/>
    <mergeCell ref="J40:K40"/>
    <mergeCell ref="B39:K39"/>
    <mergeCell ref="G40:G41"/>
    <mergeCell ref="A35:G35"/>
    <mergeCell ref="K35:M35"/>
    <mergeCell ref="A78:E78"/>
    <mergeCell ref="A81:E81"/>
    <mergeCell ref="B50:F50"/>
    <mergeCell ref="B53:F53"/>
    <mergeCell ref="B56:F56"/>
    <mergeCell ref="I59:K60"/>
    <mergeCell ref="A63:E63"/>
    <mergeCell ref="A132:E135"/>
    <mergeCell ref="A98:E98"/>
    <mergeCell ref="A68:E68"/>
    <mergeCell ref="F59:F61"/>
    <mergeCell ref="A87:E87"/>
    <mergeCell ref="A91:E91"/>
    <mergeCell ref="A84:E84"/>
    <mergeCell ref="A86:E86"/>
    <mergeCell ref="A62:E62"/>
    <mergeCell ref="A66:E66"/>
    <mergeCell ref="A88:E89"/>
    <mergeCell ref="A79:E79"/>
    <mergeCell ref="A73:E73"/>
    <mergeCell ref="A95:E95"/>
    <mergeCell ref="A93:E93"/>
    <mergeCell ref="A94:E94"/>
    <mergeCell ref="A92:E92"/>
    <mergeCell ref="K30:M30"/>
    <mergeCell ref="A26:G26"/>
    <mergeCell ref="A82:E82"/>
    <mergeCell ref="A77:E77"/>
    <mergeCell ref="A85:E85"/>
    <mergeCell ref="K33:M33"/>
    <mergeCell ref="K34:M34"/>
    <mergeCell ref="K23:M23"/>
    <mergeCell ref="A27:G27"/>
    <mergeCell ref="K29:M29"/>
    <mergeCell ref="A30:G30"/>
    <mergeCell ref="K27:M27"/>
    <mergeCell ref="A83:E83"/>
    <mergeCell ref="A33:G33"/>
    <mergeCell ref="A34:G34"/>
    <mergeCell ref="B44:F44"/>
    <mergeCell ref="B46:F46"/>
    <mergeCell ref="B54:F54"/>
    <mergeCell ref="A76:E76"/>
    <mergeCell ref="B49:F49"/>
    <mergeCell ref="B51:F51"/>
    <mergeCell ref="B52:F52"/>
    <mergeCell ref="A80:E80"/>
    <mergeCell ref="A74:E74"/>
    <mergeCell ref="A21:G21"/>
    <mergeCell ref="K21:M21"/>
    <mergeCell ref="A28:G28"/>
    <mergeCell ref="K28:M28"/>
    <mergeCell ref="A29:G29"/>
    <mergeCell ref="K22:M22"/>
    <mergeCell ref="K26:M26"/>
    <mergeCell ref="A25:G25"/>
    <mergeCell ref="K25:M25"/>
    <mergeCell ref="A100:E100"/>
    <mergeCell ref="A107:E107"/>
    <mergeCell ref="A124:E125"/>
    <mergeCell ref="A108:E108"/>
    <mergeCell ref="A141:E144"/>
    <mergeCell ref="A111:E113"/>
    <mergeCell ref="A129:E129"/>
    <mergeCell ref="A103:E103"/>
    <mergeCell ref="A127:E127"/>
    <mergeCell ref="A128:E128"/>
    <mergeCell ref="A131:E131"/>
    <mergeCell ref="A136:E136"/>
    <mergeCell ref="A118:E123"/>
    <mergeCell ref="A126:E126"/>
    <mergeCell ref="A109:E109"/>
    <mergeCell ref="A110:E110"/>
    <mergeCell ref="A138:E138"/>
    <mergeCell ref="A1:M1"/>
    <mergeCell ref="K3:M3"/>
    <mergeCell ref="K4:M4"/>
    <mergeCell ref="K5:M5"/>
    <mergeCell ref="K6:M6"/>
    <mergeCell ref="K7:M7"/>
    <mergeCell ref="K19:M19"/>
    <mergeCell ref="A19:G19"/>
    <mergeCell ref="K20:M20"/>
    <mergeCell ref="A3:G3"/>
    <mergeCell ref="A7:G7"/>
    <mergeCell ref="A4:G4"/>
    <mergeCell ref="A5:G5"/>
    <mergeCell ref="A6:G6"/>
    <mergeCell ref="A20:G20"/>
    <mergeCell ref="A8:G8"/>
    <mergeCell ref="A10:G10"/>
    <mergeCell ref="A9:G9"/>
    <mergeCell ref="A13:G13"/>
    <mergeCell ref="A16:G16"/>
    <mergeCell ref="K9:M9"/>
    <mergeCell ref="K10:M10"/>
    <mergeCell ref="K11:M11"/>
    <mergeCell ref="K15:M15"/>
    <mergeCell ref="I184:J184"/>
    <mergeCell ref="K184:M184"/>
    <mergeCell ref="K8:M8"/>
    <mergeCell ref="A12:G12"/>
    <mergeCell ref="K12:M12"/>
    <mergeCell ref="A67:E67"/>
    <mergeCell ref="A69:E69"/>
    <mergeCell ref="A71:E71"/>
    <mergeCell ref="A72:E72"/>
    <mergeCell ref="A70:E70"/>
    <mergeCell ref="A17:G17"/>
    <mergeCell ref="K13:M13"/>
    <mergeCell ref="K16:M16"/>
    <mergeCell ref="K17:M17"/>
    <mergeCell ref="A15:G15"/>
    <mergeCell ref="A11:G11"/>
    <mergeCell ref="A18:G18"/>
    <mergeCell ref="K18:M18"/>
    <mergeCell ref="A31:G31"/>
    <mergeCell ref="K31:M31"/>
    <mergeCell ref="A22:G22"/>
    <mergeCell ref="A23:G23"/>
    <mergeCell ref="A24:G24"/>
    <mergeCell ref="K24:M24"/>
    <mergeCell ref="A90:E90"/>
    <mergeCell ref="A105:E105"/>
    <mergeCell ref="A189:E189"/>
    <mergeCell ref="I189:J189"/>
    <mergeCell ref="K189:M189"/>
    <mergeCell ref="A190:E190"/>
    <mergeCell ref="I190:J190"/>
    <mergeCell ref="K190:M190"/>
    <mergeCell ref="A181:E181"/>
    <mergeCell ref="I181:J181"/>
    <mergeCell ref="K181:M181"/>
    <mergeCell ref="A185:E185"/>
    <mergeCell ref="I185:J185"/>
    <mergeCell ref="K185:M185"/>
    <mergeCell ref="A188:E188"/>
    <mergeCell ref="I188:J188"/>
    <mergeCell ref="K188:M188"/>
    <mergeCell ref="A183:E183"/>
    <mergeCell ref="I183:J183"/>
    <mergeCell ref="K183:M183"/>
    <mergeCell ref="A182:E182"/>
    <mergeCell ref="I182:J182"/>
    <mergeCell ref="K182:M182"/>
    <mergeCell ref="A184:E184"/>
    <mergeCell ref="A14:G14"/>
    <mergeCell ref="K14:M14"/>
    <mergeCell ref="A187:E187"/>
    <mergeCell ref="I187:J187"/>
    <mergeCell ref="K187:M187"/>
    <mergeCell ref="A186:E186"/>
    <mergeCell ref="I186:J186"/>
    <mergeCell ref="K186:M186"/>
    <mergeCell ref="A75:E75"/>
    <mergeCell ref="A178:E178"/>
    <mergeCell ref="I178:J178"/>
    <mergeCell ref="K178:M178"/>
    <mergeCell ref="A179:E179"/>
    <mergeCell ref="I179:J179"/>
    <mergeCell ref="A97:E97"/>
    <mergeCell ref="A137:E137"/>
    <mergeCell ref="A117:E117"/>
    <mergeCell ref="A104:E104"/>
    <mergeCell ref="A99:E99"/>
    <mergeCell ref="A130:E130"/>
    <mergeCell ref="A114:E114"/>
    <mergeCell ref="A96:E96"/>
    <mergeCell ref="A154:E154"/>
    <mergeCell ref="A159:F159"/>
  </mergeCells>
  <phoneticPr fontId="36" type="noConversion"/>
  <pageMargins left="0.59055118110236227" right="0" top="0.19685039370078741" bottom="0.19685039370078741" header="0.31496062992125984" footer="0.31496062992125984"/>
  <pageSetup paperSize="9" scale="59" fitToHeight="4" orientation="portrait" r:id="rId1"/>
  <rowBreaks count="8" manualBreakCount="8">
    <brk id="12" max="12" man="1"/>
    <brk id="37" max="12" man="1"/>
    <brk id="57" max="12" man="1"/>
    <brk id="81" max="12" man="1"/>
    <brk id="100" max="12" man="1"/>
    <brk id="126" max="12" man="1"/>
    <brk id="158" max="12" man="1"/>
    <brk id="170" max="12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528"/>
  <sheetViews>
    <sheetView topLeftCell="A316" workbookViewId="0">
      <selection activeCell="A473" sqref="A473:XFD473"/>
    </sheetView>
  </sheetViews>
  <sheetFormatPr defaultRowHeight="15"/>
  <cols>
    <col min="1" max="1" width="10.85546875" customWidth="1"/>
    <col min="2" max="2" width="12.5703125" customWidth="1"/>
    <col min="3" max="3" width="12.42578125" customWidth="1"/>
    <col min="4" max="4" width="11.5703125" customWidth="1"/>
    <col min="5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11.5703125" customWidth="1"/>
    <col min="14" max="14" width="10" bestFit="1" customWidth="1"/>
  </cols>
  <sheetData>
    <row r="1" spans="1:13" ht="20.25">
      <c r="A1" s="475" t="s">
        <v>45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</row>
    <row r="2" spans="1:1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3" ht="121.5" hidden="1" customHeight="1">
      <c r="A3" s="485" t="s">
        <v>38</v>
      </c>
      <c r="B3" s="486"/>
      <c r="C3" s="486"/>
      <c r="D3" s="486"/>
      <c r="E3" s="486"/>
      <c r="F3" s="486"/>
      <c r="G3" s="487"/>
      <c r="H3" s="311" t="s">
        <v>146</v>
      </c>
      <c r="I3" s="311" t="s">
        <v>137</v>
      </c>
      <c r="J3" s="311" t="s">
        <v>36</v>
      </c>
      <c r="K3" s="476" t="s">
        <v>32</v>
      </c>
      <c r="L3" s="477"/>
      <c r="M3" s="478"/>
    </row>
    <row r="4" spans="1:13" ht="45" hidden="1" customHeight="1">
      <c r="A4" s="491" t="s">
        <v>34</v>
      </c>
      <c r="B4" s="492"/>
      <c r="C4" s="492"/>
      <c r="D4" s="492"/>
      <c r="E4" s="492"/>
      <c r="F4" s="492"/>
      <c r="G4" s="493"/>
      <c r="H4" s="310" t="s">
        <v>33</v>
      </c>
      <c r="I4" s="310" t="s">
        <v>33</v>
      </c>
      <c r="J4" s="163" t="s">
        <v>222</v>
      </c>
      <c r="K4" s="434" t="s">
        <v>33</v>
      </c>
      <c r="L4" s="462"/>
      <c r="M4" s="463"/>
    </row>
    <row r="5" spans="1:13" ht="51" hidden="1" customHeight="1" thickBot="1">
      <c r="A5" s="494" t="s">
        <v>30</v>
      </c>
      <c r="B5" s="495"/>
      <c r="C5" s="495"/>
      <c r="D5" s="495"/>
      <c r="E5" s="495"/>
      <c r="F5" s="495"/>
      <c r="G5" s="496"/>
      <c r="H5" s="164">
        <v>0</v>
      </c>
      <c r="I5" s="164">
        <v>0</v>
      </c>
      <c r="J5" s="165" t="s">
        <v>33</v>
      </c>
      <c r="K5" s="479" t="s">
        <v>33</v>
      </c>
      <c r="L5" s="480"/>
      <c r="M5" s="481"/>
    </row>
    <row r="6" spans="1:13" ht="111.75" hidden="1" customHeight="1">
      <c r="A6" s="497" t="s">
        <v>91</v>
      </c>
      <c r="B6" s="498"/>
      <c r="C6" s="498"/>
      <c r="D6" s="498"/>
      <c r="E6" s="498"/>
      <c r="F6" s="498"/>
      <c r="G6" s="499"/>
      <c r="H6" s="166" t="s">
        <v>33</v>
      </c>
      <c r="I6" s="166" t="s">
        <v>33</v>
      </c>
      <c r="J6" s="166" t="s">
        <v>33</v>
      </c>
      <c r="K6" s="482" t="s">
        <v>225</v>
      </c>
      <c r="L6" s="483"/>
      <c r="M6" s="484"/>
    </row>
    <row r="7" spans="1:13" ht="33.75" hidden="1" customHeight="1">
      <c r="A7" s="488" t="s">
        <v>143</v>
      </c>
      <c r="B7" s="489"/>
      <c r="C7" s="489"/>
      <c r="D7" s="489"/>
      <c r="E7" s="489"/>
      <c r="F7" s="489"/>
      <c r="G7" s="490"/>
      <c r="H7" s="167">
        <v>0</v>
      </c>
      <c r="I7" s="168">
        <v>0</v>
      </c>
      <c r="J7" s="167">
        <v>0</v>
      </c>
      <c r="K7" s="434" t="s">
        <v>33</v>
      </c>
      <c r="L7" s="462"/>
      <c r="M7" s="463"/>
    </row>
    <row r="8" spans="1:13" ht="36" hidden="1" customHeight="1">
      <c r="A8" s="488" t="s">
        <v>159</v>
      </c>
      <c r="B8" s="489"/>
      <c r="C8" s="489"/>
      <c r="D8" s="489"/>
      <c r="E8" s="489"/>
      <c r="F8" s="489"/>
      <c r="G8" s="490"/>
      <c r="H8" s="167">
        <v>23302.2</v>
      </c>
      <c r="I8" s="167">
        <v>30338.91</v>
      </c>
      <c r="J8" s="167">
        <f>I8/H8*100-100</f>
        <v>30.197620825501446</v>
      </c>
      <c r="K8" s="434" t="s">
        <v>33</v>
      </c>
      <c r="L8" s="462"/>
      <c r="M8" s="463"/>
    </row>
    <row r="9" spans="1:13" ht="36" hidden="1" customHeight="1">
      <c r="A9" s="488" t="s">
        <v>142</v>
      </c>
      <c r="B9" s="489"/>
      <c r="C9" s="489"/>
      <c r="D9" s="489"/>
      <c r="E9" s="489"/>
      <c r="F9" s="489"/>
      <c r="G9" s="490"/>
      <c r="H9" s="167">
        <f>SUM(H11:H12)</f>
        <v>734</v>
      </c>
      <c r="I9" s="167">
        <f>SUM(I11:I12)</f>
        <v>57175.78</v>
      </c>
      <c r="J9" s="167">
        <f>I9/H9*100-100</f>
        <v>7689.6158038147132</v>
      </c>
      <c r="K9" s="434" t="s">
        <v>33</v>
      </c>
      <c r="L9" s="462"/>
      <c r="M9" s="463"/>
    </row>
    <row r="10" spans="1:13" ht="18.75" hidden="1" customHeight="1">
      <c r="A10" s="409" t="s">
        <v>39</v>
      </c>
      <c r="B10" s="410"/>
      <c r="C10" s="410"/>
      <c r="D10" s="410"/>
      <c r="E10" s="410"/>
      <c r="F10" s="410"/>
      <c r="G10" s="411"/>
      <c r="H10" s="169"/>
      <c r="I10" s="170"/>
      <c r="J10" s="171"/>
      <c r="K10" s="412"/>
      <c r="L10" s="413"/>
      <c r="M10" s="414"/>
    </row>
    <row r="11" spans="1:13" ht="16.5" hidden="1" customHeight="1">
      <c r="A11" s="409" t="s">
        <v>138</v>
      </c>
      <c r="B11" s="410"/>
      <c r="C11" s="410"/>
      <c r="D11" s="410"/>
      <c r="E11" s="410"/>
      <c r="F11" s="410"/>
      <c r="G11" s="411"/>
      <c r="H11" s="172">
        <v>734</v>
      </c>
      <c r="I11" s="172">
        <v>56475.18</v>
      </c>
      <c r="J11" s="169">
        <f>I11-H11</f>
        <v>55741.18</v>
      </c>
      <c r="K11" s="412" t="s">
        <v>214</v>
      </c>
      <c r="L11" s="413"/>
      <c r="M11" s="414"/>
    </row>
    <row r="12" spans="1:13" ht="25.5" hidden="1" customHeight="1">
      <c r="A12" s="409" t="s">
        <v>93</v>
      </c>
      <c r="B12" s="410"/>
      <c r="C12" s="410"/>
      <c r="D12" s="410"/>
      <c r="E12" s="410"/>
      <c r="F12" s="410"/>
      <c r="G12" s="411"/>
      <c r="H12" s="173">
        <v>0</v>
      </c>
      <c r="I12" s="173">
        <v>700.6</v>
      </c>
      <c r="J12" s="169">
        <f>I12-H12</f>
        <v>700.6</v>
      </c>
      <c r="K12" s="412" t="s">
        <v>224</v>
      </c>
      <c r="L12" s="413"/>
      <c r="M12" s="414"/>
    </row>
    <row r="13" spans="1:13" ht="38.25" hidden="1" customHeight="1">
      <c r="A13" s="488" t="s">
        <v>139</v>
      </c>
      <c r="B13" s="489"/>
      <c r="C13" s="489"/>
      <c r="D13" s="489"/>
      <c r="E13" s="489"/>
      <c r="F13" s="489"/>
      <c r="G13" s="490"/>
      <c r="H13" s="167">
        <f>H15</f>
        <v>0.3</v>
      </c>
      <c r="I13" s="174">
        <f>I15</f>
        <v>0.3</v>
      </c>
      <c r="J13" s="169">
        <f>I13-H13</f>
        <v>0</v>
      </c>
      <c r="K13" s="434"/>
      <c r="L13" s="462"/>
      <c r="M13" s="463"/>
    </row>
    <row r="14" spans="1:13" ht="18.75" hidden="1" customHeight="1">
      <c r="A14" s="409" t="s">
        <v>39</v>
      </c>
      <c r="B14" s="410"/>
      <c r="C14" s="410"/>
      <c r="D14" s="410"/>
      <c r="E14" s="410"/>
      <c r="F14" s="410"/>
      <c r="G14" s="411"/>
      <c r="H14" s="169"/>
      <c r="I14" s="170"/>
      <c r="J14" s="171"/>
      <c r="K14" s="412"/>
      <c r="L14" s="413"/>
      <c r="M14" s="414"/>
    </row>
    <row r="15" spans="1:13" ht="16.5" hidden="1" customHeight="1">
      <c r="A15" s="409" t="s">
        <v>138</v>
      </c>
      <c r="B15" s="410"/>
      <c r="C15" s="410"/>
      <c r="D15" s="410"/>
      <c r="E15" s="410"/>
      <c r="F15" s="410"/>
      <c r="G15" s="411"/>
      <c r="H15" s="169">
        <v>0.3</v>
      </c>
      <c r="I15" s="169">
        <v>0.3</v>
      </c>
      <c r="J15" s="169">
        <f>I15-H15</f>
        <v>0</v>
      </c>
      <c r="K15" s="412" t="s">
        <v>223</v>
      </c>
      <c r="L15" s="413"/>
      <c r="M15" s="414"/>
    </row>
    <row r="16" spans="1:13" ht="32.25" hidden="1" customHeight="1">
      <c r="A16" s="469" t="s">
        <v>144</v>
      </c>
      <c r="B16" s="470"/>
      <c r="C16" s="470"/>
      <c r="D16" s="470"/>
      <c r="E16" s="470"/>
      <c r="F16" s="470"/>
      <c r="G16" s="471"/>
      <c r="H16" s="175">
        <f>SUM(H18:H24)</f>
        <v>134074.59999999998</v>
      </c>
      <c r="I16" s="175">
        <f>SUM(I18:I24)</f>
        <v>160718.5</v>
      </c>
      <c r="J16" s="175">
        <f>I16/H16*100-100</f>
        <v>19.872444146766071</v>
      </c>
      <c r="K16" s="466"/>
      <c r="L16" s="467"/>
      <c r="M16" s="468"/>
    </row>
    <row r="17" spans="1:13" ht="18.75" hidden="1" customHeight="1">
      <c r="A17" s="409" t="s">
        <v>39</v>
      </c>
      <c r="B17" s="410"/>
      <c r="C17" s="410"/>
      <c r="D17" s="410"/>
      <c r="E17" s="410"/>
      <c r="F17" s="410"/>
      <c r="G17" s="411"/>
      <c r="H17" s="176"/>
      <c r="I17" s="169"/>
      <c r="J17" s="169"/>
      <c r="K17" s="412"/>
      <c r="L17" s="413"/>
      <c r="M17" s="414"/>
    </row>
    <row r="18" spans="1:13" ht="30.75" hidden="1" customHeight="1">
      <c r="A18" s="409" t="s">
        <v>138</v>
      </c>
      <c r="B18" s="410"/>
      <c r="C18" s="410"/>
      <c r="D18" s="410"/>
      <c r="E18" s="410"/>
      <c r="F18" s="410"/>
      <c r="G18" s="411"/>
      <c r="H18" s="172">
        <v>0</v>
      </c>
      <c r="I18" s="172">
        <v>0</v>
      </c>
      <c r="J18" s="169">
        <f>I18-H18</f>
        <v>0</v>
      </c>
      <c r="K18" s="412"/>
      <c r="L18" s="413"/>
      <c r="M18" s="414"/>
    </row>
    <row r="19" spans="1:13" ht="18" hidden="1" customHeight="1">
      <c r="A19" s="409" t="s">
        <v>140</v>
      </c>
      <c r="B19" s="410"/>
      <c r="C19" s="410"/>
      <c r="D19" s="410"/>
      <c r="E19" s="410"/>
      <c r="F19" s="410"/>
      <c r="G19" s="411"/>
      <c r="H19" s="169">
        <v>4520.7</v>
      </c>
      <c r="I19" s="169">
        <v>4453.62</v>
      </c>
      <c r="J19" s="169">
        <f t="shared" ref="J19:J23" si="0">I19-H19</f>
        <v>-67.079999999999927</v>
      </c>
      <c r="K19" s="412" t="s">
        <v>216</v>
      </c>
      <c r="L19" s="413"/>
      <c r="M19" s="414"/>
    </row>
    <row r="20" spans="1:13" ht="18" hidden="1" customHeight="1">
      <c r="A20" s="409" t="s">
        <v>141</v>
      </c>
      <c r="B20" s="410"/>
      <c r="C20" s="410"/>
      <c r="D20" s="410"/>
      <c r="E20" s="410"/>
      <c r="F20" s="410"/>
      <c r="G20" s="411"/>
      <c r="H20" s="169">
        <v>101540.7</v>
      </c>
      <c r="I20" s="169">
        <v>129851.56</v>
      </c>
      <c r="J20" s="169">
        <f t="shared" si="0"/>
        <v>28310.86</v>
      </c>
      <c r="K20" s="412" t="s">
        <v>217</v>
      </c>
      <c r="L20" s="413"/>
      <c r="M20" s="414"/>
    </row>
    <row r="21" spans="1:13" ht="29.25" hidden="1" customHeight="1">
      <c r="A21" s="409" t="s">
        <v>205</v>
      </c>
      <c r="B21" s="410"/>
      <c r="C21" s="410"/>
      <c r="D21" s="410"/>
      <c r="E21" s="410"/>
      <c r="F21" s="410"/>
      <c r="G21" s="411"/>
      <c r="H21" s="169">
        <v>3066.3</v>
      </c>
      <c r="I21" s="169">
        <v>12316.32</v>
      </c>
      <c r="J21" s="169">
        <f t="shared" si="0"/>
        <v>9250.02</v>
      </c>
      <c r="K21" s="412" t="s">
        <v>221</v>
      </c>
      <c r="L21" s="413"/>
      <c r="M21" s="414"/>
    </row>
    <row r="22" spans="1:13" ht="18" hidden="1" customHeight="1">
      <c r="A22" s="409" t="s">
        <v>6</v>
      </c>
      <c r="B22" s="410"/>
      <c r="C22" s="410"/>
      <c r="D22" s="410"/>
      <c r="E22" s="410"/>
      <c r="F22" s="410"/>
      <c r="G22" s="411"/>
      <c r="H22" s="169">
        <v>1768</v>
      </c>
      <c r="I22" s="169">
        <v>0</v>
      </c>
      <c r="J22" s="169">
        <f t="shared" si="0"/>
        <v>-1768</v>
      </c>
      <c r="K22" s="412"/>
      <c r="L22" s="413"/>
      <c r="M22" s="414"/>
    </row>
    <row r="23" spans="1:13" ht="27.75" hidden="1" customHeight="1">
      <c r="A23" s="409" t="s">
        <v>93</v>
      </c>
      <c r="B23" s="410"/>
      <c r="C23" s="410"/>
      <c r="D23" s="410"/>
      <c r="E23" s="410"/>
      <c r="F23" s="410"/>
      <c r="G23" s="411"/>
      <c r="H23" s="169">
        <v>10362.9</v>
      </c>
      <c r="I23" s="169">
        <v>8532</v>
      </c>
      <c r="J23" s="169">
        <f t="shared" si="0"/>
        <v>-1830.8999999999996</v>
      </c>
      <c r="K23" s="412" t="s">
        <v>215</v>
      </c>
      <c r="L23" s="413"/>
      <c r="M23" s="414"/>
    </row>
    <row r="24" spans="1:13" ht="42.75" hidden="1" customHeight="1">
      <c r="A24" s="472" t="s">
        <v>5</v>
      </c>
      <c r="B24" s="473"/>
      <c r="C24" s="473"/>
      <c r="D24" s="473"/>
      <c r="E24" s="473"/>
      <c r="F24" s="473"/>
      <c r="G24" s="474"/>
      <c r="H24" s="169">
        <v>12816</v>
      </c>
      <c r="I24" s="169">
        <v>5565</v>
      </c>
      <c r="J24" s="169">
        <f>I24-H24</f>
        <v>-7251</v>
      </c>
      <c r="K24" s="412" t="s">
        <v>167</v>
      </c>
      <c r="L24" s="413"/>
      <c r="M24" s="414"/>
    </row>
    <row r="25" spans="1:13" ht="48.75" hidden="1" customHeight="1">
      <c r="A25" s="488" t="s">
        <v>145</v>
      </c>
      <c r="B25" s="489"/>
      <c r="C25" s="489"/>
      <c r="D25" s="489"/>
      <c r="E25" s="489"/>
      <c r="F25" s="489"/>
      <c r="G25" s="490"/>
      <c r="H25" s="167">
        <f>SUM(H27:H29)</f>
        <v>12632.9</v>
      </c>
      <c r="I25" s="174">
        <f t="shared" ref="I25:J25" si="1">SUM(I27:I29)</f>
        <v>10764.5</v>
      </c>
      <c r="J25" s="174">
        <f t="shared" si="1"/>
        <v>-1868.3999999999996</v>
      </c>
      <c r="K25" s="434"/>
      <c r="L25" s="462"/>
      <c r="M25" s="463"/>
    </row>
    <row r="26" spans="1:13" ht="18.75" hidden="1" customHeight="1">
      <c r="A26" s="517" t="s">
        <v>39</v>
      </c>
      <c r="B26" s="518"/>
      <c r="C26" s="518"/>
      <c r="D26" s="518"/>
      <c r="E26" s="518"/>
      <c r="F26" s="518"/>
      <c r="G26" s="519"/>
      <c r="H26" s="169"/>
      <c r="I26" s="169"/>
      <c r="J26" s="169"/>
      <c r="K26" s="412"/>
      <c r="L26" s="413"/>
      <c r="M26" s="414"/>
    </row>
    <row r="27" spans="1:13" ht="18" hidden="1" customHeight="1">
      <c r="A27" s="409" t="s">
        <v>138</v>
      </c>
      <c r="B27" s="518"/>
      <c r="C27" s="518"/>
      <c r="D27" s="518"/>
      <c r="E27" s="518"/>
      <c r="F27" s="518"/>
      <c r="G27" s="519"/>
      <c r="H27" s="169">
        <v>0</v>
      </c>
      <c r="I27" s="169">
        <v>0</v>
      </c>
      <c r="J27" s="177">
        <f>I27-H27</f>
        <v>0</v>
      </c>
      <c r="K27" s="412"/>
      <c r="L27" s="413"/>
      <c r="M27" s="414"/>
    </row>
    <row r="28" spans="1:13" ht="18" hidden="1" customHeight="1">
      <c r="A28" s="409" t="s">
        <v>141</v>
      </c>
      <c r="B28" s="410"/>
      <c r="C28" s="410"/>
      <c r="D28" s="410"/>
      <c r="E28" s="410"/>
      <c r="F28" s="410"/>
      <c r="G28" s="411"/>
      <c r="H28" s="169">
        <v>9456.9</v>
      </c>
      <c r="I28" s="169">
        <v>10764.5</v>
      </c>
      <c r="J28" s="169">
        <f t="shared" ref="J28:J29" si="2">I28-H28</f>
        <v>1307.6000000000004</v>
      </c>
      <c r="K28" s="412" t="s">
        <v>213</v>
      </c>
      <c r="L28" s="413"/>
      <c r="M28" s="414"/>
    </row>
    <row r="29" spans="1:13" ht="21.75" hidden="1" customHeight="1">
      <c r="A29" s="409" t="s">
        <v>93</v>
      </c>
      <c r="B29" s="410"/>
      <c r="C29" s="410"/>
      <c r="D29" s="410"/>
      <c r="E29" s="410"/>
      <c r="F29" s="410"/>
      <c r="G29" s="411"/>
      <c r="H29" s="169">
        <v>3176</v>
      </c>
      <c r="I29" s="169">
        <v>0</v>
      </c>
      <c r="J29" s="169">
        <f t="shared" si="2"/>
        <v>-3176</v>
      </c>
      <c r="K29" s="412"/>
      <c r="L29" s="413"/>
      <c r="M29" s="414"/>
    </row>
    <row r="30" spans="1:13" ht="42" hidden="1" customHeight="1">
      <c r="A30" s="469" t="s">
        <v>92</v>
      </c>
      <c r="B30" s="470"/>
      <c r="C30" s="470"/>
      <c r="D30" s="470"/>
      <c r="E30" s="470"/>
      <c r="F30" s="470"/>
      <c r="G30" s="471"/>
      <c r="H30" s="178">
        <v>774222</v>
      </c>
      <c r="I30" s="178">
        <v>852868.83</v>
      </c>
      <c r="J30" s="179">
        <f>I30/H30*100-100</f>
        <v>10.1581755620481</v>
      </c>
      <c r="K30" s="466" t="s">
        <v>33</v>
      </c>
      <c r="L30" s="467"/>
      <c r="M30" s="468"/>
    </row>
    <row r="31" spans="1:13" ht="31.5" hidden="1" customHeight="1">
      <c r="A31" s="469" t="s">
        <v>168</v>
      </c>
      <c r="B31" s="470"/>
      <c r="C31" s="470"/>
      <c r="D31" s="470"/>
      <c r="E31" s="470"/>
      <c r="F31" s="470"/>
      <c r="G31" s="471"/>
      <c r="H31" s="178">
        <v>32748.1</v>
      </c>
      <c r="I31" s="178">
        <v>123837.11</v>
      </c>
      <c r="J31" s="179">
        <f>I31/H31*100-100</f>
        <v>278.1505186560442</v>
      </c>
      <c r="K31" s="466" t="s">
        <v>33</v>
      </c>
      <c r="L31" s="467"/>
      <c r="M31" s="468"/>
    </row>
    <row r="32" spans="1:13" ht="31.5" hidden="1" customHeight="1">
      <c r="A32" s="469" t="s">
        <v>169</v>
      </c>
      <c r="B32" s="470"/>
      <c r="C32" s="470"/>
      <c r="D32" s="470"/>
      <c r="E32" s="470"/>
      <c r="F32" s="470"/>
      <c r="G32" s="471"/>
      <c r="H32" s="178">
        <v>113500</v>
      </c>
      <c r="I32" s="178">
        <v>0</v>
      </c>
      <c r="J32" s="179">
        <f>I32/H32*100-100</f>
        <v>-100</v>
      </c>
      <c r="K32" s="466" t="s">
        <v>33</v>
      </c>
      <c r="L32" s="467"/>
      <c r="M32" s="468"/>
    </row>
    <row r="33" spans="1:13" ht="37.5" hidden="1" customHeight="1">
      <c r="A33" s="520" t="s">
        <v>147</v>
      </c>
      <c r="B33" s="521"/>
      <c r="C33" s="521"/>
      <c r="D33" s="521"/>
      <c r="E33" s="521"/>
      <c r="F33" s="521"/>
      <c r="G33" s="522"/>
      <c r="H33" s="310" t="s">
        <v>33</v>
      </c>
      <c r="I33" s="310" t="s">
        <v>33</v>
      </c>
      <c r="J33" s="180">
        <v>0</v>
      </c>
      <c r="K33" s="434" t="s">
        <v>33</v>
      </c>
      <c r="L33" s="462"/>
      <c r="M33" s="463"/>
    </row>
    <row r="34" spans="1:13" ht="36" hidden="1" customHeight="1">
      <c r="A34" s="520" t="s">
        <v>101</v>
      </c>
      <c r="B34" s="521"/>
      <c r="C34" s="521"/>
      <c r="D34" s="521"/>
      <c r="E34" s="521"/>
      <c r="F34" s="521"/>
      <c r="G34" s="522"/>
      <c r="H34" s="181">
        <v>40214</v>
      </c>
      <c r="I34" s="181">
        <v>39700</v>
      </c>
      <c r="J34" s="180">
        <f>I34/H34*100-100</f>
        <v>-1.2781618341871024</v>
      </c>
      <c r="K34" s="434" t="s">
        <v>33</v>
      </c>
      <c r="L34" s="462"/>
      <c r="M34" s="463"/>
    </row>
    <row r="35" spans="1:13" ht="42.75" hidden="1" customHeight="1" thickBot="1">
      <c r="A35" s="586" t="s">
        <v>37</v>
      </c>
      <c r="B35" s="587"/>
      <c r="C35" s="587"/>
      <c r="D35" s="587"/>
      <c r="E35" s="587"/>
      <c r="F35" s="587"/>
      <c r="G35" s="588"/>
      <c r="H35" s="309">
        <v>0</v>
      </c>
      <c r="I35" s="309">
        <v>0</v>
      </c>
      <c r="J35" s="309" t="s">
        <v>33</v>
      </c>
      <c r="K35" s="479"/>
      <c r="L35" s="480"/>
      <c r="M35" s="481"/>
    </row>
    <row r="36" spans="1:13" ht="18" hidden="1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3" ht="40.5" hidden="1" customHeight="1" thickBo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3" s="2" customFormat="1" ht="29.25" hidden="1" customHeight="1" thickBot="1">
      <c r="A38" s="8"/>
      <c r="B38" s="569" t="s">
        <v>44</v>
      </c>
      <c r="C38" s="570"/>
      <c r="D38" s="570"/>
      <c r="E38" s="570"/>
      <c r="F38" s="570"/>
      <c r="G38" s="570"/>
      <c r="H38" s="570"/>
      <c r="I38" s="570"/>
      <c r="J38" s="570"/>
      <c r="K38" s="571"/>
      <c r="L38"/>
    </row>
    <row r="39" spans="1:13" s="2" customFormat="1" ht="15.75" hidden="1" customHeight="1">
      <c r="A39" s="28"/>
      <c r="B39" s="556" t="s">
        <v>31</v>
      </c>
      <c r="C39" s="575"/>
      <c r="D39" s="575"/>
      <c r="E39" s="575"/>
      <c r="F39" s="576"/>
      <c r="G39" s="580" t="s">
        <v>117</v>
      </c>
      <c r="H39" s="580" t="s">
        <v>118</v>
      </c>
      <c r="I39" s="582" t="s">
        <v>119</v>
      </c>
      <c r="J39" s="584" t="s">
        <v>112</v>
      </c>
      <c r="K39" s="585"/>
      <c r="L39"/>
    </row>
    <row r="40" spans="1:13" s="2" customFormat="1" ht="140.25" hidden="1" customHeight="1" thickBot="1">
      <c r="A40" s="28"/>
      <c r="B40" s="577"/>
      <c r="C40" s="578"/>
      <c r="D40" s="578"/>
      <c r="E40" s="578"/>
      <c r="F40" s="579"/>
      <c r="G40" s="581"/>
      <c r="H40" s="581"/>
      <c r="I40" s="583"/>
      <c r="J40" s="56" t="s">
        <v>113</v>
      </c>
      <c r="K40" s="29" t="s">
        <v>116</v>
      </c>
      <c r="L40"/>
    </row>
    <row r="41" spans="1:13" s="2" customFormat="1" ht="37.5" hidden="1" customHeight="1" thickBot="1">
      <c r="A41" s="8"/>
      <c r="B41" s="538" t="s">
        <v>114</v>
      </c>
      <c r="C41" s="539"/>
      <c r="D41" s="539"/>
      <c r="E41" s="539"/>
      <c r="F41" s="540"/>
      <c r="G41" s="184">
        <v>66505.95</v>
      </c>
      <c r="H41" s="184">
        <v>132452.29</v>
      </c>
      <c r="I41" s="184">
        <f>H41</f>
        <v>132452.29</v>
      </c>
      <c r="J41" s="185">
        <f t="shared" ref="J41:J55" si="3">I41/G41*100-100</f>
        <v>99.15855649005843</v>
      </c>
      <c r="K41" s="186">
        <f t="shared" ref="K41:K53" si="4">I41/H41*100-100</f>
        <v>0</v>
      </c>
      <c r="L41"/>
    </row>
    <row r="42" spans="1:13" s="2" customFormat="1" ht="35.25" hidden="1" customHeight="1" thickBot="1">
      <c r="A42" s="8"/>
      <c r="B42" s="538" t="s">
        <v>40</v>
      </c>
      <c r="C42" s="539"/>
      <c r="D42" s="539"/>
      <c r="E42" s="539"/>
      <c r="F42" s="540"/>
      <c r="G42" s="187">
        <f>G44+G50+G51+G52+G53+G54</f>
        <v>10921098.429999998</v>
      </c>
      <c r="H42" s="187">
        <f>H44+H50+H51+H52+H53+H54</f>
        <v>8055000</v>
      </c>
      <c r="I42" s="188">
        <f>I44+I50+I51+I52+I53+I54</f>
        <v>9411937.9399999995</v>
      </c>
      <c r="J42" s="279">
        <f t="shared" si="3"/>
        <v>-13.818760994355387</v>
      </c>
      <c r="K42" s="280">
        <f t="shared" si="4"/>
        <v>16.845908628181249</v>
      </c>
      <c r="L42"/>
    </row>
    <row r="43" spans="1:13" s="2" customFormat="1" ht="15" hidden="1" customHeight="1">
      <c r="A43" s="8"/>
      <c r="B43" s="523" t="s">
        <v>41</v>
      </c>
      <c r="C43" s="524"/>
      <c r="D43" s="524"/>
      <c r="E43" s="524"/>
      <c r="F43" s="525"/>
      <c r="G43" s="189"/>
      <c r="H43" s="281"/>
      <c r="I43" s="282"/>
      <c r="J43" s="283"/>
      <c r="K43" s="284"/>
      <c r="L43"/>
    </row>
    <row r="44" spans="1:13" s="2" customFormat="1" ht="37.5" hidden="1" customHeight="1">
      <c r="A44" s="8"/>
      <c r="B44" s="566" t="s">
        <v>42</v>
      </c>
      <c r="C44" s="567"/>
      <c r="D44" s="567"/>
      <c r="E44" s="567"/>
      <c r="F44" s="568"/>
      <c r="G44" s="190">
        <f>SUM(G46:G49)</f>
        <v>8360000</v>
      </c>
      <c r="H44" s="190">
        <f t="shared" ref="H44:I44" si="5">SUM(H46:H49)</f>
        <v>7140000</v>
      </c>
      <c r="I44" s="191">
        <f t="shared" si="5"/>
        <v>7590000</v>
      </c>
      <c r="J44" s="192">
        <f t="shared" si="3"/>
        <v>-9.2105263157894655</v>
      </c>
      <c r="K44" s="193">
        <f t="shared" si="4"/>
        <v>6.3025210084033603</v>
      </c>
      <c r="L44"/>
    </row>
    <row r="45" spans="1:13" s="2" customFormat="1" ht="31.5" hidden="1" customHeight="1">
      <c r="A45" s="8"/>
      <c r="B45" s="526" t="s">
        <v>83</v>
      </c>
      <c r="C45" s="527"/>
      <c r="D45" s="527"/>
      <c r="E45" s="527"/>
      <c r="F45" s="528"/>
      <c r="G45" s="194"/>
      <c r="H45" s="285"/>
      <c r="I45" s="286"/>
      <c r="J45" s="287"/>
      <c r="K45" s="288"/>
      <c r="L45"/>
    </row>
    <row r="46" spans="1:13" s="2" customFormat="1" ht="23.25" hidden="1" customHeight="1">
      <c r="A46" s="8"/>
      <c r="B46" s="526" t="s">
        <v>77</v>
      </c>
      <c r="C46" s="527"/>
      <c r="D46" s="527"/>
      <c r="E46" s="527"/>
      <c r="F46" s="528"/>
      <c r="G46" s="195">
        <v>5760000</v>
      </c>
      <c r="H46" s="196">
        <v>4540000</v>
      </c>
      <c r="I46" s="195">
        <v>4990000</v>
      </c>
      <c r="J46" s="287">
        <f t="shared" si="3"/>
        <v>-13.368055555555557</v>
      </c>
      <c r="K46" s="288">
        <f t="shared" si="4"/>
        <v>9.9118942731277571</v>
      </c>
      <c r="L46"/>
    </row>
    <row r="47" spans="1:13" s="2" customFormat="1" ht="20.25" hidden="1" customHeight="1">
      <c r="A47" s="8"/>
      <c r="B47" s="526" t="s">
        <v>78</v>
      </c>
      <c r="C47" s="527"/>
      <c r="D47" s="527"/>
      <c r="E47" s="527"/>
      <c r="F47" s="528"/>
      <c r="G47" s="195"/>
      <c r="H47" s="196"/>
      <c r="I47" s="195"/>
      <c r="J47" s="287" t="e">
        <f t="shared" si="3"/>
        <v>#DIV/0!</v>
      </c>
      <c r="K47" s="288" t="e">
        <f t="shared" si="4"/>
        <v>#DIV/0!</v>
      </c>
      <c r="L47"/>
    </row>
    <row r="48" spans="1:13" s="2" customFormat="1" ht="19.5" hidden="1" customHeight="1">
      <c r="A48" s="8"/>
      <c r="B48" s="532" t="s">
        <v>79</v>
      </c>
      <c r="C48" s="533"/>
      <c r="D48" s="533"/>
      <c r="E48" s="533"/>
      <c r="F48" s="534"/>
      <c r="G48" s="197">
        <v>2600000</v>
      </c>
      <c r="H48" s="198">
        <v>2600000</v>
      </c>
      <c r="I48" s="197">
        <v>2599999.9999999995</v>
      </c>
      <c r="J48" s="289">
        <f t="shared" si="3"/>
        <v>0</v>
      </c>
      <c r="K48" s="290">
        <f t="shared" si="4"/>
        <v>0</v>
      </c>
      <c r="L48"/>
    </row>
    <row r="49" spans="1:14" s="2" customFormat="1" ht="23.25" hidden="1" customHeight="1">
      <c r="A49" s="8"/>
      <c r="B49" s="526" t="s">
        <v>78</v>
      </c>
      <c r="C49" s="527"/>
      <c r="D49" s="527"/>
      <c r="E49" s="527"/>
      <c r="F49" s="528"/>
      <c r="G49" s="195">
        <v>0</v>
      </c>
      <c r="H49" s="196">
        <v>0</v>
      </c>
      <c r="I49" s="195">
        <v>0</v>
      </c>
      <c r="J49" s="287">
        <v>0</v>
      </c>
      <c r="K49" s="288">
        <v>0</v>
      </c>
      <c r="L49"/>
    </row>
    <row r="50" spans="1:14" s="2" customFormat="1" ht="28.5" hidden="1" customHeight="1">
      <c r="A50" s="8"/>
      <c r="B50" s="535" t="s">
        <v>81</v>
      </c>
      <c r="C50" s="536"/>
      <c r="D50" s="536"/>
      <c r="E50" s="536"/>
      <c r="F50" s="537"/>
      <c r="G50" s="199">
        <v>1640680</v>
      </c>
      <c r="H50" s="200">
        <v>115000</v>
      </c>
      <c r="I50" s="199">
        <v>845232</v>
      </c>
      <c r="J50" s="201">
        <f t="shared" si="3"/>
        <v>-48.482824194846039</v>
      </c>
      <c r="K50" s="202">
        <f t="shared" si="4"/>
        <v>634.98434782608695</v>
      </c>
      <c r="L50"/>
    </row>
    <row r="51" spans="1:14" s="2" customFormat="1" ht="28.5" hidden="1" customHeight="1">
      <c r="A51" s="8"/>
      <c r="B51" s="535" t="s">
        <v>43</v>
      </c>
      <c r="C51" s="536"/>
      <c r="D51" s="536"/>
      <c r="E51" s="536"/>
      <c r="F51" s="537"/>
      <c r="G51" s="200">
        <v>0</v>
      </c>
      <c r="H51" s="200">
        <v>0</v>
      </c>
      <c r="I51" s="199">
        <v>0</v>
      </c>
      <c r="J51" s="201">
        <v>0</v>
      </c>
      <c r="K51" s="202">
        <v>0</v>
      </c>
      <c r="L51"/>
    </row>
    <row r="52" spans="1:14" s="2" customFormat="1" ht="31.5" hidden="1" customHeight="1">
      <c r="A52" s="8"/>
      <c r="B52" s="529" t="s">
        <v>66</v>
      </c>
      <c r="C52" s="530"/>
      <c r="D52" s="530"/>
      <c r="E52" s="530"/>
      <c r="F52" s="531"/>
      <c r="G52" s="200">
        <v>774222.04</v>
      </c>
      <c r="H52" s="203">
        <v>600000</v>
      </c>
      <c r="I52" s="200">
        <v>852868.83</v>
      </c>
      <c r="J52" s="204">
        <f t="shared" si="3"/>
        <v>10.158169870751806</v>
      </c>
      <c r="K52" s="205">
        <f t="shared" si="4"/>
        <v>42.144804999999991</v>
      </c>
      <c r="L52"/>
    </row>
    <row r="53" spans="1:14" s="2" customFormat="1" ht="31.5" hidden="1" customHeight="1">
      <c r="A53" s="8"/>
      <c r="B53" s="529" t="s">
        <v>190</v>
      </c>
      <c r="C53" s="530"/>
      <c r="D53" s="530"/>
      <c r="E53" s="530"/>
      <c r="F53" s="531"/>
      <c r="G53" s="200">
        <v>32748.12</v>
      </c>
      <c r="H53" s="203">
        <v>200000</v>
      </c>
      <c r="I53" s="200">
        <v>123837.11</v>
      </c>
      <c r="J53" s="204">
        <f t="shared" si="3"/>
        <v>278.15028771117244</v>
      </c>
      <c r="K53" s="205">
        <f t="shared" si="4"/>
        <v>-38.081445000000002</v>
      </c>
      <c r="L53"/>
    </row>
    <row r="54" spans="1:14" s="2" customFormat="1" ht="31.5" hidden="1" customHeight="1" thickBot="1">
      <c r="A54" s="8"/>
      <c r="B54" s="535" t="s">
        <v>172</v>
      </c>
      <c r="C54" s="536"/>
      <c r="D54" s="536"/>
      <c r="E54" s="536"/>
      <c r="F54" s="537"/>
      <c r="G54" s="206">
        <v>113448.27</v>
      </c>
      <c r="H54" s="203">
        <v>0</v>
      </c>
      <c r="I54" s="206">
        <v>0</v>
      </c>
      <c r="J54" s="204">
        <f t="shared" si="3"/>
        <v>-100</v>
      </c>
      <c r="K54" s="205">
        <v>0</v>
      </c>
      <c r="L54"/>
    </row>
    <row r="55" spans="1:14" s="2" customFormat="1" ht="35.25" hidden="1" customHeight="1" thickBot="1">
      <c r="A55" s="8"/>
      <c r="B55" s="538" t="s">
        <v>115</v>
      </c>
      <c r="C55" s="539"/>
      <c r="D55" s="539"/>
      <c r="E55" s="539"/>
      <c r="F55" s="540"/>
      <c r="G55" s="187">
        <f>G41+G42-I61</f>
        <v>132452.28999999352</v>
      </c>
      <c r="H55" s="207" t="s">
        <v>33</v>
      </c>
      <c r="I55" s="188">
        <f>I41+I42-K61</f>
        <v>181920.53999999911</v>
      </c>
      <c r="J55" s="208">
        <f t="shared" si="3"/>
        <v>37.347976392109217</v>
      </c>
      <c r="K55" s="209" t="s">
        <v>33</v>
      </c>
      <c r="L55"/>
    </row>
    <row r="56" spans="1:14" s="2" customFormat="1" ht="12" hidden="1" customHeight="1" thickBot="1">
      <c r="A56" s="17"/>
      <c r="B56" s="17"/>
      <c r="C56" s="17"/>
      <c r="D56" s="17"/>
      <c r="E56" s="17"/>
      <c r="F56" s="17"/>
      <c r="G56" s="18"/>
      <c r="H56" s="18"/>
      <c r="I56" s="18"/>
      <c r="J56" s="18"/>
      <c r="K56" s="18"/>
    </row>
    <row r="57" spans="1:14" ht="25.5" hidden="1" customHeight="1" thickBot="1">
      <c r="A57" s="569" t="s">
        <v>61</v>
      </c>
      <c r="B57" s="570"/>
      <c r="C57" s="570"/>
      <c r="D57" s="570"/>
      <c r="E57" s="570"/>
      <c r="F57" s="570"/>
      <c r="G57" s="570"/>
      <c r="H57" s="570"/>
      <c r="I57" s="570"/>
      <c r="J57" s="570"/>
      <c r="K57" s="570"/>
      <c r="L57" s="570"/>
      <c r="M57" s="571"/>
    </row>
    <row r="58" spans="1:14" s="2" customFormat="1" ht="30" hidden="1" customHeight="1">
      <c r="A58" s="560" t="s">
        <v>31</v>
      </c>
      <c r="B58" s="561"/>
      <c r="C58" s="561"/>
      <c r="D58" s="561"/>
      <c r="E58" s="561"/>
      <c r="F58" s="549" t="s">
        <v>120</v>
      </c>
      <c r="G58" s="573" t="s">
        <v>90</v>
      </c>
      <c r="H58" s="572" t="s">
        <v>89</v>
      </c>
      <c r="I58" s="541" t="s">
        <v>125</v>
      </c>
      <c r="J58" s="542"/>
      <c r="K58" s="542"/>
      <c r="L58" s="556" t="s">
        <v>128</v>
      </c>
      <c r="M58" s="557"/>
    </row>
    <row r="59" spans="1:14" s="2" customFormat="1" ht="14.25" hidden="1" customHeight="1">
      <c r="A59" s="562"/>
      <c r="B59" s="563"/>
      <c r="C59" s="563"/>
      <c r="D59" s="563"/>
      <c r="E59" s="563"/>
      <c r="F59" s="550"/>
      <c r="G59" s="573"/>
      <c r="H59" s="573"/>
      <c r="I59" s="543"/>
      <c r="J59" s="544"/>
      <c r="K59" s="544"/>
      <c r="L59" s="558"/>
      <c r="M59" s="559"/>
    </row>
    <row r="60" spans="1:14" s="2" customFormat="1" ht="151.5" hidden="1" customHeight="1" thickBot="1">
      <c r="A60" s="564"/>
      <c r="B60" s="565"/>
      <c r="C60" s="565"/>
      <c r="D60" s="565"/>
      <c r="E60" s="565"/>
      <c r="F60" s="551"/>
      <c r="G60" s="589"/>
      <c r="H60" s="574"/>
      <c r="I60" s="52" t="s">
        <v>124</v>
      </c>
      <c r="J60" s="62" t="s">
        <v>126</v>
      </c>
      <c r="K60" s="53" t="s">
        <v>127</v>
      </c>
      <c r="L60" s="54" t="s">
        <v>129</v>
      </c>
      <c r="M60" s="55" t="s">
        <v>130</v>
      </c>
    </row>
    <row r="61" spans="1:14" s="15" customFormat="1" ht="24" hidden="1" customHeight="1" thickBot="1">
      <c r="A61" s="552" t="s">
        <v>47</v>
      </c>
      <c r="B61" s="553"/>
      <c r="C61" s="553"/>
      <c r="D61" s="553"/>
      <c r="E61" s="553"/>
      <c r="F61" s="86"/>
      <c r="G61" s="87"/>
      <c r="H61" s="134"/>
      <c r="I61" s="210">
        <f>I63+I70+I74+I81+I85+I90+I95+I100+I105+I108+I115+I125+I128+I137+I144</f>
        <v>10855152.090000004</v>
      </c>
      <c r="J61" s="187">
        <f>J63+J70+J74+J81+J85+J90+J95+J100+J105+J108+J115+J125+J128+J137+J144</f>
        <v>9597684.290000001</v>
      </c>
      <c r="K61" s="188">
        <f>K63+K70+K74+K81+K85+K90+K95+K100+K105+K108+K115+K125+K128+K137+K144</f>
        <v>9362469.6899999995</v>
      </c>
      <c r="L61" s="208">
        <f>K61/I61*100-100</f>
        <v>-13.750911895330276</v>
      </c>
      <c r="M61" s="209">
        <f>K61/J61*100-100</f>
        <v>-2.4507432511098131</v>
      </c>
      <c r="N61" s="2"/>
    </row>
    <row r="62" spans="1:14" s="2" customFormat="1" ht="19.5" hidden="1" customHeight="1" thickBot="1">
      <c r="A62" s="545" t="s">
        <v>48</v>
      </c>
      <c r="B62" s="546"/>
      <c r="C62" s="546"/>
      <c r="D62" s="546"/>
      <c r="E62" s="546"/>
      <c r="F62" s="88"/>
      <c r="G62" s="89"/>
      <c r="H62" s="135"/>
      <c r="I62" s="211"/>
      <c r="J62" s="291"/>
      <c r="K62" s="292"/>
      <c r="L62" s="293"/>
      <c r="M62" s="294"/>
      <c r="N62" s="15"/>
    </row>
    <row r="63" spans="1:14" s="2" customFormat="1" ht="20.100000000000001" hidden="1" customHeight="1">
      <c r="A63" s="429" t="s">
        <v>49</v>
      </c>
      <c r="B63" s="430"/>
      <c r="C63" s="430"/>
      <c r="D63" s="430"/>
      <c r="E63" s="430"/>
      <c r="F63" s="90">
        <v>211</v>
      </c>
      <c r="G63" s="91"/>
      <c r="H63" s="123"/>
      <c r="I63" s="212">
        <f>SUM(I65:I69)</f>
        <v>4848962.7500000009</v>
      </c>
      <c r="J63" s="213">
        <f>SUM(J65:J69)</f>
        <v>4553846.4700000007</v>
      </c>
      <c r="K63" s="214">
        <f t="shared" ref="K63" si="6">SUM(K65:K69)</f>
        <v>4553846.46</v>
      </c>
      <c r="L63" s="215">
        <f t="shared" ref="L63:L70" si="7">K63/I63*100-100</f>
        <v>-6.0861735842371871</v>
      </c>
      <c r="M63" s="216">
        <f t="shared" ref="M63:M70" si="8">K63/J63*100-100</f>
        <v>-2.1959459672871162E-7</v>
      </c>
    </row>
    <row r="64" spans="1:14" s="2" customFormat="1" ht="17.25" hidden="1" customHeight="1">
      <c r="A64" s="439" t="s">
        <v>65</v>
      </c>
      <c r="B64" s="440"/>
      <c r="C64" s="440"/>
      <c r="D64" s="440"/>
      <c r="E64" s="440"/>
      <c r="F64" s="93"/>
      <c r="G64" s="94"/>
      <c r="H64" s="124"/>
      <c r="I64" s="217"/>
      <c r="J64" s="217"/>
      <c r="K64" s="217"/>
      <c r="L64" s="218"/>
      <c r="M64" s="219"/>
    </row>
    <row r="65" spans="1:14" s="2" customFormat="1" ht="20.100000000000001" hidden="1" customHeight="1">
      <c r="A65" s="547" t="s">
        <v>63</v>
      </c>
      <c r="B65" s="548"/>
      <c r="C65" s="548"/>
      <c r="D65" s="548"/>
      <c r="E65" s="548"/>
      <c r="F65" s="93">
        <v>211</v>
      </c>
      <c r="G65" s="95"/>
      <c r="H65" s="125">
        <v>50140</v>
      </c>
      <c r="I65" s="217">
        <v>3079767.08</v>
      </c>
      <c r="J65" s="217">
        <v>2757535.87</v>
      </c>
      <c r="K65" s="217">
        <v>2757535.86</v>
      </c>
      <c r="L65" s="220">
        <f t="shared" ref="L65" si="9">K65/I65*100-100</f>
        <v>-10.462843832982344</v>
      </c>
      <c r="M65" s="221">
        <f t="shared" ref="M65" si="10">K65/J65*100-100</f>
        <v>-3.6264260927509895E-7</v>
      </c>
    </row>
    <row r="66" spans="1:14" s="2" customFormat="1" ht="20.25" hidden="1" customHeight="1">
      <c r="A66" s="439" t="s">
        <v>84</v>
      </c>
      <c r="B66" s="440"/>
      <c r="C66" s="440"/>
      <c r="D66" s="440"/>
      <c r="E66" s="440"/>
      <c r="F66" s="93">
        <v>211</v>
      </c>
      <c r="G66" s="96"/>
      <c r="H66" s="125">
        <v>50141</v>
      </c>
      <c r="I66" s="217">
        <v>1519919.4900000002</v>
      </c>
      <c r="J66" s="217">
        <v>1442806.27</v>
      </c>
      <c r="K66" s="217">
        <v>1442806.27</v>
      </c>
      <c r="L66" s="222">
        <f>K66/I66*100-100</f>
        <v>-5.0735068868680884</v>
      </c>
      <c r="M66" s="223">
        <f t="shared" si="8"/>
        <v>0</v>
      </c>
    </row>
    <row r="67" spans="1:14" s="2" customFormat="1" ht="20.100000000000001" hidden="1" customHeight="1">
      <c r="A67" s="547" t="s">
        <v>191</v>
      </c>
      <c r="B67" s="548"/>
      <c r="C67" s="548"/>
      <c r="D67" s="548"/>
      <c r="E67" s="548"/>
      <c r="F67" s="93">
        <v>211</v>
      </c>
      <c r="G67" s="95"/>
      <c r="H67" s="125">
        <v>50300</v>
      </c>
      <c r="I67" s="224">
        <v>0</v>
      </c>
      <c r="J67" s="224">
        <v>0</v>
      </c>
      <c r="K67" s="224">
        <v>0</v>
      </c>
      <c r="L67" s="225">
        <v>0</v>
      </c>
      <c r="M67" s="226">
        <v>0</v>
      </c>
      <c r="N67" s="152"/>
    </row>
    <row r="68" spans="1:14" s="2" customFormat="1" ht="16.5" hidden="1" customHeight="1">
      <c r="A68" s="441" t="s">
        <v>64</v>
      </c>
      <c r="B68" s="442"/>
      <c r="C68" s="442"/>
      <c r="D68" s="442"/>
      <c r="E68" s="442"/>
      <c r="F68" s="97">
        <v>211</v>
      </c>
      <c r="G68" s="113"/>
      <c r="H68" s="126">
        <v>20101</v>
      </c>
      <c r="I68" s="227">
        <v>246587.98</v>
      </c>
      <c r="J68" s="195">
        <v>353504.33</v>
      </c>
      <c r="K68" s="227">
        <v>353504.33</v>
      </c>
      <c r="L68" s="222">
        <f t="shared" ref="L68:L69" si="11">K68/I68*100-100</f>
        <v>43.358297513122892</v>
      </c>
      <c r="M68" s="223">
        <f t="shared" ref="M68" si="12">K68/J68*100-100</f>
        <v>0</v>
      </c>
    </row>
    <row r="69" spans="1:14" s="2" customFormat="1" ht="34.5" hidden="1" customHeight="1" thickBot="1">
      <c r="A69" s="441" t="s">
        <v>200</v>
      </c>
      <c r="B69" s="442"/>
      <c r="C69" s="442"/>
      <c r="D69" s="442"/>
      <c r="E69" s="442"/>
      <c r="F69" s="97">
        <v>211</v>
      </c>
      <c r="G69" s="113"/>
      <c r="H69" s="126">
        <v>20201</v>
      </c>
      <c r="I69" s="228">
        <v>2688.2</v>
      </c>
      <c r="J69" s="229">
        <v>0</v>
      </c>
      <c r="K69" s="228">
        <v>0</v>
      </c>
      <c r="L69" s="222">
        <f t="shared" si="11"/>
        <v>-100</v>
      </c>
      <c r="M69" s="230">
        <v>0</v>
      </c>
    </row>
    <row r="70" spans="1:14" s="2" customFormat="1" ht="20.25" hidden="1" customHeight="1">
      <c r="A70" s="464" t="s">
        <v>62</v>
      </c>
      <c r="B70" s="465"/>
      <c r="C70" s="465"/>
      <c r="D70" s="465"/>
      <c r="E70" s="465"/>
      <c r="F70" s="99">
        <v>212</v>
      </c>
      <c r="G70" s="100"/>
      <c r="H70" s="123"/>
      <c r="I70" s="212">
        <f>SUM(I72:I73)</f>
        <v>14277.33</v>
      </c>
      <c r="J70" s="231">
        <f>SUM(J72:J73)</f>
        <v>24693.5</v>
      </c>
      <c r="K70" s="232">
        <f>SUM(K72:K73)</f>
        <v>24693.5</v>
      </c>
      <c r="L70" s="233">
        <f t="shared" si="7"/>
        <v>72.956007881025357</v>
      </c>
      <c r="M70" s="234">
        <f t="shared" si="8"/>
        <v>0</v>
      </c>
    </row>
    <row r="71" spans="1:14" s="2" customFormat="1" ht="18" hidden="1" customHeight="1">
      <c r="A71" s="439" t="s">
        <v>65</v>
      </c>
      <c r="B71" s="440"/>
      <c r="C71" s="440"/>
      <c r="D71" s="440"/>
      <c r="E71" s="440"/>
      <c r="F71" s="93"/>
      <c r="G71" s="101"/>
      <c r="H71" s="124"/>
      <c r="I71" s="235"/>
      <c r="J71" s="236"/>
      <c r="K71" s="235"/>
      <c r="L71" s="218"/>
      <c r="M71" s="219"/>
    </row>
    <row r="72" spans="1:14" s="2" customFormat="1" ht="20.100000000000001" hidden="1" customHeight="1">
      <c r="A72" s="547" t="s">
        <v>63</v>
      </c>
      <c r="B72" s="548"/>
      <c r="C72" s="548"/>
      <c r="D72" s="548"/>
      <c r="E72" s="548"/>
      <c r="F72" s="93">
        <v>212</v>
      </c>
      <c r="G72" s="95"/>
      <c r="H72" s="125">
        <v>50140</v>
      </c>
      <c r="I72" s="217">
        <v>11575.33</v>
      </c>
      <c r="J72" s="217">
        <v>12696</v>
      </c>
      <c r="K72" s="217">
        <v>12696</v>
      </c>
      <c r="L72" s="222">
        <f>K72/I72*100-100</f>
        <v>9.6815382369228331</v>
      </c>
      <c r="M72" s="221">
        <f t="shared" ref="M72:M74" si="13">K72/J72*100-100</f>
        <v>0</v>
      </c>
    </row>
    <row r="73" spans="1:14" s="2" customFormat="1" ht="16.5" hidden="1" customHeight="1" thickBot="1">
      <c r="A73" s="506" t="s">
        <v>64</v>
      </c>
      <c r="B73" s="507"/>
      <c r="C73" s="507"/>
      <c r="D73" s="507"/>
      <c r="E73" s="507"/>
      <c r="F73" s="102">
        <v>212</v>
      </c>
      <c r="G73" s="103"/>
      <c r="H73" s="127">
        <v>20101</v>
      </c>
      <c r="I73" s="237">
        <v>2702</v>
      </c>
      <c r="J73" s="238">
        <v>11997.5</v>
      </c>
      <c r="K73" s="237">
        <v>11997.5</v>
      </c>
      <c r="L73" s="239">
        <f t="shared" ref="L73:L74" si="14">K73/I73*100-100</f>
        <v>344.02294596595118</v>
      </c>
      <c r="M73" s="240">
        <f t="shared" si="13"/>
        <v>0</v>
      </c>
    </row>
    <row r="74" spans="1:14" s="2" customFormat="1" ht="27" hidden="1" customHeight="1">
      <c r="A74" s="429" t="s">
        <v>50</v>
      </c>
      <c r="B74" s="430"/>
      <c r="C74" s="430"/>
      <c r="D74" s="430"/>
      <c r="E74" s="430"/>
      <c r="F74" s="90">
        <v>213</v>
      </c>
      <c r="G74" s="104"/>
      <c r="H74" s="128"/>
      <c r="I74" s="241">
        <f>SUM(I76:I80)</f>
        <v>1430140.77</v>
      </c>
      <c r="J74" s="231">
        <f t="shared" ref="J74:K74" si="15">SUM(J76:J80)</f>
        <v>1427301.96</v>
      </c>
      <c r="K74" s="232">
        <f t="shared" si="15"/>
        <v>1426994.04</v>
      </c>
      <c r="L74" s="233">
        <f t="shared" si="14"/>
        <v>-0.22002938913489345</v>
      </c>
      <c r="M74" s="234">
        <f t="shared" si="13"/>
        <v>-2.1573570879141357E-2</v>
      </c>
    </row>
    <row r="75" spans="1:14" s="2" customFormat="1" ht="27.75" hidden="1" customHeight="1">
      <c r="A75" s="439" t="s">
        <v>65</v>
      </c>
      <c r="B75" s="440"/>
      <c r="C75" s="440"/>
      <c r="D75" s="440"/>
      <c r="E75" s="440"/>
      <c r="F75" s="93"/>
      <c r="G75" s="101"/>
      <c r="H75" s="124"/>
      <c r="I75" s="242"/>
      <c r="J75" s="236"/>
      <c r="K75" s="235"/>
      <c r="L75" s="218"/>
      <c r="M75" s="219"/>
    </row>
    <row r="76" spans="1:14" s="2" customFormat="1" ht="20.100000000000001" hidden="1" customHeight="1">
      <c r="A76" s="500" t="s">
        <v>63</v>
      </c>
      <c r="B76" s="501"/>
      <c r="C76" s="501"/>
      <c r="D76" s="501"/>
      <c r="E76" s="502"/>
      <c r="F76" s="93">
        <v>213</v>
      </c>
      <c r="G76" s="95"/>
      <c r="H76" s="125">
        <v>50140</v>
      </c>
      <c r="I76" s="217">
        <v>701793.39999999991</v>
      </c>
      <c r="J76" s="217">
        <v>607381.69999999995</v>
      </c>
      <c r="K76" s="217">
        <v>607323.91</v>
      </c>
      <c r="L76" s="220">
        <f t="shared" ref="L76:L81" si="16">K76/I76*100-100</f>
        <v>-13.461153952146006</v>
      </c>
      <c r="M76" s="221">
        <f t="shared" ref="M76:M81" si="17">K76/J76*100-100</f>
        <v>-9.5146100055245597E-3</v>
      </c>
    </row>
    <row r="77" spans="1:14" s="2" customFormat="1" ht="32.25" hidden="1" customHeight="1">
      <c r="A77" s="439" t="s">
        <v>84</v>
      </c>
      <c r="B77" s="440"/>
      <c r="C77" s="440"/>
      <c r="D77" s="440"/>
      <c r="E77" s="440"/>
      <c r="F77" s="93">
        <v>213</v>
      </c>
      <c r="G77" s="96"/>
      <c r="H77" s="125">
        <v>50141</v>
      </c>
      <c r="I77" s="195">
        <v>654703.82999999996</v>
      </c>
      <c r="J77" s="196">
        <v>710619.66</v>
      </c>
      <c r="K77" s="195">
        <v>710619.66</v>
      </c>
      <c r="L77" s="222">
        <f t="shared" si="16"/>
        <v>8.5406297378770546</v>
      </c>
      <c r="M77" s="223">
        <f t="shared" si="17"/>
        <v>0</v>
      </c>
    </row>
    <row r="78" spans="1:14" s="2" customFormat="1" ht="20.100000000000001" hidden="1" customHeight="1">
      <c r="A78" s="547" t="s">
        <v>191</v>
      </c>
      <c r="B78" s="548"/>
      <c r="C78" s="548"/>
      <c r="D78" s="548"/>
      <c r="E78" s="548"/>
      <c r="F78" s="93">
        <v>213</v>
      </c>
      <c r="G78" s="95"/>
      <c r="H78" s="125">
        <v>50300</v>
      </c>
      <c r="I78" s="217">
        <v>0</v>
      </c>
      <c r="J78" s="217">
        <v>0</v>
      </c>
      <c r="K78" s="217">
        <v>0</v>
      </c>
      <c r="L78" s="222">
        <v>0</v>
      </c>
      <c r="M78" s="223">
        <v>0</v>
      </c>
    </row>
    <row r="79" spans="1:14" s="2" customFormat="1" ht="16.5" hidden="1" customHeight="1">
      <c r="A79" s="441" t="s">
        <v>64</v>
      </c>
      <c r="B79" s="442"/>
      <c r="C79" s="442"/>
      <c r="D79" s="442"/>
      <c r="E79" s="442"/>
      <c r="F79" s="97">
        <v>213</v>
      </c>
      <c r="G79" s="113"/>
      <c r="H79" s="126">
        <v>20101</v>
      </c>
      <c r="I79" s="243">
        <v>72831.739999999991</v>
      </c>
      <c r="J79" s="224">
        <v>109300.6</v>
      </c>
      <c r="K79" s="243">
        <v>109050.47</v>
      </c>
      <c r="L79" s="225">
        <f t="shared" si="16"/>
        <v>49.729321309637839</v>
      </c>
      <c r="M79" s="226">
        <f t="shared" si="17"/>
        <v>-0.22884595327016655</v>
      </c>
    </row>
    <row r="80" spans="1:14" s="2" customFormat="1" ht="34.5" hidden="1" customHeight="1" thickBot="1">
      <c r="A80" s="506" t="s">
        <v>200</v>
      </c>
      <c r="B80" s="507"/>
      <c r="C80" s="507"/>
      <c r="D80" s="507"/>
      <c r="E80" s="507"/>
      <c r="F80" s="102">
        <v>213</v>
      </c>
      <c r="G80" s="103"/>
      <c r="H80" s="129">
        <v>20201</v>
      </c>
      <c r="I80" s="244">
        <v>811.8</v>
      </c>
      <c r="J80" s="245">
        <v>0</v>
      </c>
      <c r="K80" s="244">
        <v>0</v>
      </c>
      <c r="L80" s="225">
        <f t="shared" si="16"/>
        <v>-100</v>
      </c>
      <c r="M80" s="240">
        <v>0</v>
      </c>
    </row>
    <row r="81" spans="1:13" s="2" customFormat="1" ht="21.75" hidden="1" customHeight="1">
      <c r="A81" s="464" t="s">
        <v>51</v>
      </c>
      <c r="B81" s="465"/>
      <c r="C81" s="465"/>
      <c r="D81" s="465"/>
      <c r="E81" s="465"/>
      <c r="F81" s="99">
        <v>221</v>
      </c>
      <c r="G81" s="92"/>
      <c r="H81" s="123"/>
      <c r="I81" s="212">
        <f>SUM(I83:I84)</f>
        <v>61219.34</v>
      </c>
      <c r="J81" s="213">
        <f>SUM(J83:J84)</f>
        <v>68066.66</v>
      </c>
      <c r="K81" s="214">
        <f>SUM(K83:K84)</f>
        <v>54205.83</v>
      </c>
      <c r="L81" s="233">
        <f t="shared" si="16"/>
        <v>-11.456363299571663</v>
      </c>
      <c r="M81" s="234">
        <f t="shared" si="17"/>
        <v>-20.363611201137246</v>
      </c>
    </row>
    <row r="82" spans="1:13" s="2" customFormat="1" ht="16.5" hidden="1" customHeight="1">
      <c r="A82" s="439" t="s">
        <v>65</v>
      </c>
      <c r="B82" s="440"/>
      <c r="C82" s="440"/>
      <c r="D82" s="440"/>
      <c r="E82" s="440"/>
      <c r="F82" s="93"/>
      <c r="G82" s="94"/>
      <c r="H82" s="124"/>
      <c r="I82" s="242"/>
      <c r="J82" s="236"/>
      <c r="K82" s="235"/>
      <c r="L82" s="218"/>
      <c r="M82" s="219"/>
    </row>
    <row r="83" spans="1:13" s="2" customFormat="1" ht="20.100000000000001" hidden="1" customHeight="1">
      <c r="A83" s="441" t="s">
        <v>63</v>
      </c>
      <c r="B83" s="442"/>
      <c r="C83" s="442"/>
      <c r="D83" s="442"/>
      <c r="E83" s="442"/>
      <c r="F83" s="97">
        <v>221</v>
      </c>
      <c r="G83" s="113"/>
      <c r="H83" s="126">
        <v>50140</v>
      </c>
      <c r="I83" s="224">
        <v>61219.34</v>
      </c>
      <c r="J83" s="257">
        <v>68066.66</v>
      </c>
      <c r="K83" s="224">
        <v>54205.83</v>
      </c>
      <c r="L83" s="246">
        <f t="shared" ref="L83:L85" si="18">K83/I83*100-100</f>
        <v>-11.456363299571663</v>
      </c>
      <c r="M83" s="247">
        <f t="shared" ref="M83:M85" si="19">K83/J83*100-100</f>
        <v>-20.363611201137246</v>
      </c>
    </row>
    <row r="84" spans="1:13" s="2" customFormat="1" ht="32.25" hidden="1" customHeight="1" thickBot="1">
      <c r="A84" s="452" t="s">
        <v>84</v>
      </c>
      <c r="B84" s="453"/>
      <c r="C84" s="453"/>
      <c r="D84" s="453"/>
      <c r="E84" s="453"/>
      <c r="F84" s="106">
        <v>221</v>
      </c>
      <c r="G84" s="103"/>
      <c r="H84" s="129">
        <v>50141</v>
      </c>
      <c r="I84" s="245">
        <v>0</v>
      </c>
      <c r="J84" s="295">
        <v>0</v>
      </c>
      <c r="K84" s="245">
        <v>0</v>
      </c>
      <c r="L84" s="239">
        <v>0</v>
      </c>
      <c r="M84" s="240">
        <v>0</v>
      </c>
    </row>
    <row r="85" spans="1:13" s="2" customFormat="1" ht="20.100000000000001" hidden="1" customHeight="1">
      <c r="A85" s="429" t="s">
        <v>94</v>
      </c>
      <c r="B85" s="430"/>
      <c r="C85" s="430"/>
      <c r="D85" s="430"/>
      <c r="E85" s="430"/>
      <c r="F85" s="90">
        <v>222</v>
      </c>
      <c r="G85" s="105"/>
      <c r="H85" s="128"/>
      <c r="I85" s="241">
        <f>SUM(I87:I89)</f>
        <v>100547.3</v>
      </c>
      <c r="J85" s="231">
        <f>SUM(J87:J89)</f>
        <v>18000</v>
      </c>
      <c r="K85" s="232">
        <f>SUM(K87:K89)</f>
        <v>18000</v>
      </c>
      <c r="L85" s="233">
        <f t="shared" si="18"/>
        <v>-82.097977767677506</v>
      </c>
      <c r="M85" s="234">
        <f t="shared" si="19"/>
        <v>0</v>
      </c>
    </row>
    <row r="86" spans="1:13" s="2" customFormat="1" ht="19.5" hidden="1" customHeight="1">
      <c r="A86" s="439" t="s">
        <v>65</v>
      </c>
      <c r="B86" s="440"/>
      <c r="C86" s="440"/>
      <c r="D86" s="440"/>
      <c r="E86" s="440"/>
      <c r="F86" s="93"/>
      <c r="G86" s="94"/>
      <c r="H86" s="124"/>
      <c r="I86" s="242"/>
      <c r="J86" s="236"/>
      <c r="K86" s="235"/>
      <c r="L86" s="218"/>
      <c r="M86" s="219"/>
    </row>
    <row r="87" spans="1:13" s="2" customFormat="1" ht="20.100000000000001" hidden="1" customHeight="1">
      <c r="A87" s="500" t="s">
        <v>63</v>
      </c>
      <c r="B87" s="501"/>
      <c r="C87" s="501"/>
      <c r="D87" s="501"/>
      <c r="E87" s="502"/>
      <c r="F87" s="97">
        <v>222</v>
      </c>
      <c r="G87" s="113"/>
      <c r="H87" s="126">
        <v>50140</v>
      </c>
      <c r="I87" s="224">
        <v>61047.3</v>
      </c>
      <c r="J87" s="257">
        <v>0</v>
      </c>
      <c r="K87" s="224">
        <v>0</v>
      </c>
      <c r="L87" s="246">
        <f t="shared" ref="L87:L90" si="20">K87/I87*100-100</f>
        <v>-100</v>
      </c>
      <c r="M87" s="247">
        <v>0</v>
      </c>
    </row>
    <row r="88" spans="1:13" s="2" customFormat="1" ht="20.100000000000001" hidden="1" customHeight="1">
      <c r="A88" s="503"/>
      <c r="B88" s="504"/>
      <c r="C88" s="504"/>
      <c r="D88" s="504"/>
      <c r="E88" s="505"/>
      <c r="F88" s="97">
        <v>222</v>
      </c>
      <c r="G88" s="107" t="s">
        <v>207</v>
      </c>
      <c r="H88" s="126">
        <v>60140</v>
      </c>
      <c r="I88" s="224">
        <v>17500</v>
      </c>
      <c r="J88" s="257">
        <v>7000</v>
      </c>
      <c r="K88" s="224">
        <v>7000</v>
      </c>
      <c r="L88" s="246">
        <f t="shared" si="20"/>
        <v>-60</v>
      </c>
      <c r="M88" s="247">
        <f t="shared" ref="M88:M90" si="21">K88/J88*100-100</f>
        <v>0</v>
      </c>
    </row>
    <row r="89" spans="1:13" s="2" customFormat="1" ht="16.5" hidden="1" customHeight="1" thickBot="1">
      <c r="A89" s="452" t="s">
        <v>64</v>
      </c>
      <c r="B89" s="453"/>
      <c r="C89" s="453"/>
      <c r="D89" s="453"/>
      <c r="E89" s="453"/>
      <c r="F89" s="106">
        <v>222</v>
      </c>
      <c r="G89" s="103"/>
      <c r="H89" s="129">
        <v>20101</v>
      </c>
      <c r="I89" s="244">
        <v>22000</v>
      </c>
      <c r="J89" s="245">
        <v>11000</v>
      </c>
      <c r="K89" s="244">
        <v>11000</v>
      </c>
      <c r="L89" s="239">
        <f t="shared" si="20"/>
        <v>-50</v>
      </c>
      <c r="M89" s="240">
        <f t="shared" si="21"/>
        <v>0</v>
      </c>
    </row>
    <row r="90" spans="1:13" s="2" customFormat="1" ht="36.75" hidden="1" customHeight="1">
      <c r="A90" s="464" t="s">
        <v>52</v>
      </c>
      <c r="B90" s="465"/>
      <c r="C90" s="465"/>
      <c r="D90" s="465"/>
      <c r="E90" s="465"/>
      <c r="F90" s="99" t="s">
        <v>121</v>
      </c>
      <c r="G90" s="92"/>
      <c r="H90" s="123"/>
      <c r="I90" s="212">
        <f>SUM(I92:I94)</f>
        <v>723270.37</v>
      </c>
      <c r="J90" s="231">
        <f t="shared" ref="J90:K90" si="22">SUM(J92:J94)</f>
        <v>931199.67999999993</v>
      </c>
      <c r="K90" s="232">
        <f t="shared" si="22"/>
        <v>828294.24</v>
      </c>
      <c r="L90" s="233">
        <f t="shared" si="20"/>
        <v>14.520693001705581</v>
      </c>
      <c r="M90" s="234">
        <f t="shared" si="21"/>
        <v>-11.050845721940107</v>
      </c>
    </row>
    <row r="91" spans="1:13" s="2" customFormat="1" ht="18" hidden="1" customHeight="1">
      <c r="A91" s="439" t="s">
        <v>65</v>
      </c>
      <c r="B91" s="440"/>
      <c r="C91" s="440"/>
      <c r="D91" s="440"/>
      <c r="E91" s="440"/>
      <c r="F91" s="93"/>
      <c r="G91" s="94"/>
      <c r="H91" s="124"/>
      <c r="I91" s="242"/>
      <c r="J91" s="236"/>
      <c r="K91" s="235"/>
      <c r="L91" s="218"/>
      <c r="M91" s="219"/>
    </row>
    <row r="92" spans="1:13" s="2" customFormat="1" ht="28.5" hidden="1" customHeight="1">
      <c r="A92" s="547" t="s">
        <v>63</v>
      </c>
      <c r="B92" s="548"/>
      <c r="C92" s="548"/>
      <c r="D92" s="548"/>
      <c r="E92" s="548"/>
      <c r="F92" s="93" t="s">
        <v>121</v>
      </c>
      <c r="G92" s="96"/>
      <c r="H92" s="126">
        <v>50140</v>
      </c>
      <c r="I92" s="217">
        <v>359752.38</v>
      </c>
      <c r="J92" s="296">
        <v>502240.11</v>
      </c>
      <c r="K92" s="217">
        <v>399334.67</v>
      </c>
      <c r="L92" s="220">
        <f t="shared" ref="L92:L95" si="23">K92/I92*100-100</f>
        <v>11.002648543979049</v>
      </c>
      <c r="M92" s="221">
        <f t="shared" ref="M92:M95" si="24">K92/J92*100-100</f>
        <v>-20.489291466585584</v>
      </c>
    </row>
    <row r="93" spans="1:13" s="2" customFormat="1" ht="38.25" hidden="1" customHeight="1">
      <c r="A93" s="441" t="s">
        <v>84</v>
      </c>
      <c r="B93" s="442"/>
      <c r="C93" s="442"/>
      <c r="D93" s="442"/>
      <c r="E93" s="442"/>
      <c r="F93" s="97" t="s">
        <v>121</v>
      </c>
      <c r="G93" s="113"/>
      <c r="H93" s="130">
        <v>50141</v>
      </c>
      <c r="I93" s="297">
        <v>316000</v>
      </c>
      <c r="J93" s="298">
        <v>367341.57</v>
      </c>
      <c r="K93" s="297">
        <v>367341.57</v>
      </c>
      <c r="L93" s="225">
        <f t="shared" si="23"/>
        <v>16.247332278481011</v>
      </c>
      <c r="M93" s="226">
        <f t="shared" si="24"/>
        <v>0</v>
      </c>
    </row>
    <row r="94" spans="1:13" s="2" customFormat="1" ht="38.25" hidden="1" customHeight="1" thickBot="1">
      <c r="A94" s="452" t="s">
        <v>64</v>
      </c>
      <c r="B94" s="453"/>
      <c r="C94" s="453"/>
      <c r="D94" s="453"/>
      <c r="E94" s="453"/>
      <c r="F94" s="106" t="s">
        <v>121</v>
      </c>
      <c r="G94" s="103"/>
      <c r="H94" s="129">
        <v>20101</v>
      </c>
      <c r="I94" s="245">
        <v>47517.99</v>
      </c>
      <c r="J94" s="295">
        <v>61618</v>
      </c>
      <c r="K94" s="245">
        <v>61618</v>
      </c>
      <c r="L94" s="239">
        <f t="shared" si="23"/>
        <v>29.67299332316037</v>
      </c>
      <c r="M94" s="240">
        <f t="shared" si="24"/>
        <v>0</v>
      </c>
    </row>
    <row r="95" spans="1:13" s="2" customFormat="1" ht="30.75" hidden="1" customHeight="1">
      <c r="A95" s="429" t="s">
        <v>53</v>
      </c>
      <c r="B95" s="430"/>
      <c r="C95" s="430"/>
      <c r="D95" s="430"/>
      <c r="E95" s="430"/>
      <c r="F95" s="90" t="s">
        <v>122</v>
      </c>
      <c r="G95" s="105"/>
      <c r="H95" s="128"/>
      <c r="I95" s="241">
        <f>SUM(I97:I99)</f>
        <v>130931.26</v>
      </c>
      <c r="J95" s="231">
        <f t="shared" ref="J95:K95" si="25">SUM(J97:J99)</f>
        <v>217814.09</v>
      </c>
      <c r="K95" s="232">
        <f t="shared" si="25"/>
        <v>133267.22</v>
      </c>
      <c r="L95" s="233">
        <f t="shared" si="23"/>
        <v>1.784111754519131</v>
      </c>
      <c r="M95" s="234">
        <f t="shared" si="24"/>
        <v>-38.816070163321392</v>
      </c>
    </row>
    <row r="96" spans="1:13" s="2" customFormat="1" ht="16.5" hidden="1" customHeight="1">
      <c r="A96" s="439" t="s">
        <v>65</v>
      </c>
      <c r="B96" s="440"/>
      <c r="C96" s="440"/>
      <c r="D96" s="440"/>
      <c r="E96" s="440"/>
      <c r="F96" s="93"/>
      <c r="G96" s="94"/>
      <c r="H96" s="124"/>
      <c r="I96" s="242"/>
      <c r="J96" s="236"/>
      <c r="K96" s="235"/>
      <c r="L96" s="218"/>
      <c r="M96" s="219"/>
    </row>
    <row r="97" spans="1:14" s="2" customFormat="1" ht="29.25" hidden="1" customHeight="1">
      <c r="A97" s="441" t="s">
        <v>63</v>
      </c>
      <c r="B97" s="442"/>
      <c r="C97" s="442"/>
      <c r="D97" s="442"/>
      <c r="E97" s="442"/>
      <c r="F97" s="97" t="s">
        <v>122</v>
      </c>
      <c r="G97" s="113"/>
      <c r="H97" s="126">
        <v>50140</v>
      </c>
      <c r="I97" s="224">
        <v>76926.999999999985</v>
      </c>
      <c r="J97" s="257">
        <v>146075.75</v>
      </c>
      <c r="K97" s="224">
        <v>97516.04</v>
      </c>
      <c r="L97" s="246">
        <f t="shared" ref="L97:L100" si="26">K97/I97*100-100</f>
        <v>26.764387016262177</v>
      </c>
      <c r="M97" s="247">
        <f t="shared" ref="M97:M100" si="27">K97/J97*100-100</f>
        <v>-33.242827779422669</v>
      </c>
    </row>
    <row r="98" spans="1:14" s="2" customFormat="1" ht="38.25" hidden="1" customHeight="1">
      <c r="A98" s="446" t="s">
        <v>84</v>
      </c>
      <c r="B98" s="447"/>
      <c r="C98" s="447"/>
      <c r="D98" s="447"/>
      <c r="E98" s="447"/>
      <c r="F98" s="112" t="s">
        <v>122</v>
      </c>
      <c r="G98" s="113"/>
      <c r="H98" s="130">
        <v>50141</v>
      </c>
      <c r="I98" s="297">
        <v>41976.68</v>
      </c>
      <c r="J98" s="298">
        <v>24684.34</v>
      </c>
      <c r="K98" s="297">
        <v>24684.34</v>
      </c>
      <c r="L98" s="225">
        <f t="shared" si="26"/>
        <v>-41.195111190308523</v>
      </c>
      <c r="M98" s="226">
        <f t="shared" si="27"/>
        <v>0</v>
      </c>
    </row>
    <row r="99" spans="1:14" s="2" customFormat="1" ht="38.25" hidden="1" customHeight="1" thickBot="1">
      <c r="A99" s="452" t="s">
        <v>64</v>
      </c>
      <c r="B99" s="453"/>
      <c r="C99" s="453"/>
      <c r="D99" s="453"/>
      <c r="E99" s="453"/>
      <c r="F99" s="106" t="s">
        <v>122</v>
      </c>
      <c r="G99" s="103"/>
      <c r="H99" s="129">
        <v>20101</v>
      </c>
      <c r="I99" s="245">
        <v>12027.58</v>
      </c>
      <c r="J99" s="295">
        <v>47054</v>
      </c>
      <c r="K99" s="245">
        <v>11066.84</v>
      </c>
      <c r="L99" s="239">
        <f t="shared" si="26"/>
        <v>-7.9878080212312028</v>
      </c>
      <c r="M99" s="240">
        <f t="shared" si="27"/>
        <v>-76.480554256811331</v>
      </c>
    </row>
    <row r="100" spans="1:14" s="2" customFormat="1" ht="35.25" hidden="1" customHeight="1">
      <c r="A100" s="464" t="s">
        <v>54</v>
      </c>
      <c r="B100" s="465"/>
      <c r="C100" s="465"/>
      <c r="D100" s="465"/>
      <c r="E100" s="465"/>
      <c r="F100" s="99" t="s">
        <v>123</v>
      </c>
      <c r="G100" s="92"/>
      <c r="H100" s="123"/>
      <c r="I100" s="212">
        <f>SUM(I102:I104)</f>
        <v>11429.199999999999</v>
      </c>
      <c r="J100" s="231">
        <f t="shared" ref="J100:K100" si="28">SUM(J102:J104)</f>
        <v>17455.75</v>
      </c>
      <c r="K100" s="232">
        <f t="shared" si="28"/>
        <v>16854.560000000001</v>
      </c>
      <c r="L100" s="233">
        <f t="shared" si="26"/>
        <v>47.469289189094638</v>
      </c>
      <c r="M100" s="234">
        <f t="shared" si="27"/>
        <v>-3.4440800309353534</v>
      </c>
    </row>
    <row r="101" spans="1:14" s="2" customFormat="1" ht="18" hidden="1" customHeight="1">
      <c r="A101" s="441" t="s">
        <v>65</v>
      </c>
      <c r="B101" s="442"/>
      <c r="C101" s="442"/>
      <c r="D101" s="442"/>
      <c r="E101" s="442"/>
      <c r="F101" s="97"/>
      <c r="G101" s="122"/>
      <c r="H101" s="131"/>
      <c r="I101" s="248"/>
      <c r="J101" s="249"/>
      <c r="K101" s="250"/>
      <c r="L101" s="251"/>
      <c r="M101" s="252"/>
    </row>
    <row r="102" spans="1:14" s="2" customFormat="1" ht="38.25" hidden="1" customHeight="1">
      <c r="A102" s="441" t="s">
        <v>63</v>
      </c>
      <c r="B102" s="442"/>
      <c r="C102" s="442"/>
      <c r="D102" s="442"/>
      <c r="E102" s="442"/>
      <c r="F102" s="97" t="s">
        <v>123</v>
      </c>
      <c r="G102" s="122"/>
      <c r="H102" s="132">
        <v>50140</v>
      </c>
      <c r="I102" s="250">
        <v>2823.31</v>
      </c>
      <c r="J102" s="249">
        <v>9534.3799999999992</v>
      </c>
      <c r="K102" s="250">
        <v>8933.19</v>
      </c>
      <c r="L102" s="251">
        <f t="shared" ref="L102:L104" si="29">K102/I102*100-100</f>
        <v>216.4084000694221</v>
      </c>
      <c r="M102" s="252">
        <f t="shared" ref="M102:M104" si="30">K102/J102*100-100</f>
        <v>-6.3054965294020064</v>
      </c>
    </row>
    <row r="103" spans="1:14" s="2" customFormat="1" ht="38.25" hidden="1" customHeight="1">
      <c r="A103" s="443" t="s">
        <v>84</v>
      </c>
      <c r="B103" s="444"/>
      <c r="C103" s="444"/>
      <c r="D103" s="444"/>
      <c r="E103" s="445"/>
      <c r="F103" s="97" t="s">
        <v>123</v>
      </c>
      <c r="G103" s="122"/>
      <c r="H103" s="132">
        <v>50141</v>
      </c>
      <c r="I103" s="250">
        <v>7400</v>
      </c>
      <c r="J103" s="249">
        <v>6585.16</v>
      </c>
      <c r="K103" s="250">
        <v>6585.16</v>
      </c>
      <c r="L103" s="251">
        <f t="shared" si="29"/>
        <v>-11.011351351351351</v>
      </c>
      <c r="M103" s="252">
        <f t="shared" si="30"/>
        <v>0</v>
      </c>
    </row>
    <row r="104" spans="1:14" s="2" customFormat="1" ht="38.25" hidden="1" customHeight="1" thickBot="1">
      <c r="A104" s="452" t="s">
        <v>64</v>
      </c>
      <c r="B104" s="453"/>
      <c r="C104" s="453"/>
      <c r="D104" s="453"/>
      <c r="E104" s="453"/>
      <c r="F104" s="106" t="s">
        <v>123</v>
      </c>
      <c r="G104" s="103"/>
      <c r="H104" s="129">
        <v>20101</v>
      </c>
      <c r="I104" s="245">
        <v>1205.8899999999999</v>
      </c>
      <c r="J104" s="295">
        <v>1336.21</v>
      </c>
      <c r="K104" s="245">
        <v>1336.21</v>
      </c>
      <c r="L104" s="239">
        <f t="shared" si="29"/>
        <v>10.80695585832872</v>
      </c>
      <c r="M104" s="240">
        <f t="shared" si="30"/>
        <v>0</v>
      </c>
    </row>
    <row r="105" spans="1:14" s="4" customFormat="1" ht="34.5" hidden="1" customHeight="1">
      <c r="A105" s="464" t="s">
        <v>9</v>
      </c>
      <c r="B105" s="465"/>
      <c r="C105" s="465"/>
      <c r="D105" s="465"/>
      <c r="E105" s="465"/>
      <c r="F105" s="99">
        <v>224</v>
      </c>
      <c r="G105" s="92"/>
      <c r="H105" s="123"/>
      <c r="I105" s="212">
        <f>SUM(I107:I107)</f>
        <v>0</v>
      </c>
      <c r="J105" s="213">
        <f>SUM(J107:J107)</f>
        <v>0</v>
      </c>
      <c r="K105" s="214">
        <f>SUM(K107:K107)</f>
        <v>0</v>
      </c>
      <c r="L105" s="233">
        <v>0</v>
      </c>
      <c r="M105" s="234">
        <v>0</v>
      </c>
      <c r="N105" s="2"/>
    </row>
    <row r="106" spans="1:14" s="2" customFormat="1" ht="15.75" hidden="1" customHeight="1">
      <c r="A106" s="439" t="s">
        <v>65</v>
      </c>
      <c r="B106" s="440"/>
      <c r="C106" s="440"/>
      <c r="D106" s="440"/>
      <c r="E106" s="440"/>
      <c r="F106" s="108"/>
      <c r="G106" s="94"/>
      <c r="H106" s="124"/>
      <c r="I106" s="242"/>
      <c r="J106" s="236"/>
      <c r="K106" s="235"/>
      <c r="L106" s="218"/>
      <c r="M106" s="219"/>
    </row>
    <row r="107" spans="1:14" s="2" customFormat="1" ht="29.25" hidden="1" customHeight="1" thickBot="1">
      <c r="A107" s="506" t="s">
        <v>63</v>
      </c>
      <c r="B107" s="507"/>
      <c r="C107" s="507"/>
      <c r="D107" s="507"/>
      <c r="E107" s="507"/>
      <c r="F107" s="102">
        <v>224</v>
      </c>
      <c r="G107" s="153"/>
      <c r="H107" s="127">
        <v>60140</v>
      </c>
      <c r="I107" s="238">
        <v>0</v>
      </c>
      <c r="J107" s="299">
        <v>0</v>
      </c>
      <c r="K107" s="238">
        <v>0</v>
      </c>
      <c r="L107" s="253">
        <v>0</v>
      </c>
      <c r="M107" s="254">
        <v>0</v>
      </c>
    </row>
    <row r="108" spans="1:14" s="4" customFormat="1" ht="34.5" hidden="1" customHeight="1">
      <c r="A108" s="429" t="s">
        <v>55</v>
      </c>
      <c r="B108" s="430"/>
      <c r="C108" s="430"/>
      <c r="D108" s="430"/>
      <c r="E108" s="430"/>
      <c r="F108" s="90">
        <v>225</v>
      </c>
      <c r="G108" s="105"/>
      <c r="H108" s="128"/>
      <c r="I108" s="241">
        <f>SUM(I110:I114)</f>
        <v>1664957.2400000002</v>
      </c>
      <c r="J108" s="231">
        <f t="shared" ref="J108:K108" si="31">SUM(J110:J114)</f>
        <v>1117505.8900000001</v>
      </c>
      <c r="K108" s="232">
        <f t="shared" si="31"/>
        <v>1108519.46</v>
      </c>
      <c r="L108" s="233">
        <f t="shared" ref="L108" si="32">K108/I108*100-100</f>
        <v>-33.420544782279222</v>
      </c>
      <c r="M108" s="234">
        <f t="shared" ref="M108" si="33">K108/J108*100-100</f>
        <v>-0.80415057141222235</v>
      </c>
      <c r="N108" s="2"/>
    </row>
    <row r="109" spans="1:14" s="2" customFormat="1" ht="15.75" hidden="1" customHeight="1">
      <c r="A109" s="439" t="s">
        <v>65</v>
      </c>
      <c r="B109" s="440"/>
      <c r="C109" s="440"/>
      <c r="D109" s="440"/>
      <c r="E109" s="440"/>
      <c r="F109" s="108"/>
      <c r="G109" s="94"/>
      <c r="H109" s="124"/>
      <c r="I109" s="242"/>
      <c r="J109" s="236"/>
      <c r="K109" s="235"/>
      <c r="L109" s="218"/>
      <c r="M109" s="219"/>
    </row>
    <row r="110" spans="1:14" s="2" customFormat="1" ht="20.100000000000001" hidden="1" customHeight="1">
      <c r="A110" s="500" t="s">
        <v>63</v>
      </c>
      <c r="B110" s="501"/>
      <c r="C110" s="501"/>
      <c r="D110" s="501"/>
      <c r="E110" s="502"/>
      <c r="F110" s="111">
        <v>225</v>
      </c>
      <c r="G110" s="96"/>
      <c r="H110" s="126">
        <v>50140</v>
      </c>
      <c r="I110" s="300">
        <v>886106.24000000022</v>
      </c>
      <c r="J110" s="301">
        <v>612853.27</v>
      </c>
      <c r="K110" s="300">
        <v>612536.82999999996</v>
      </c>
      <c r="L110" s="255">
        <f t="shared" ref="L110:L115" si="34">K110/I110*100-100</f>
        <v>-30.873206580736891</v>
      </c>
      <c r="M110" s="256">
        <f t="shared" ref="M110:M115" si="35">K110/J110*100-100</f>
        <v>-5.1633892726073327E-2</v>
      </c>
    </row>
    <row r="111" spans="1:14" s="2" customFormat="1" ht="20.100000000000001" hidden="1" customHeight="1">
      <c r="A111" s="508"/>
      <c r="B111" s="509"/>
      <c r="C111" s="509"/>
      <c r="D111" s="509"/>
      <c r="E111" s="510"/>
      <c r="F111" s="111">
        <v>225</v>
      </c>
      <c r="G111" s="107" t="s">
        <v>206</v>
      </c>
      <c r="H111" s="126">
        <v>60140</v>
      </c>
      <c r="I111" s="300">
        <v>630360</v>
      </c>
      <c r="J111" s="301">
        <v>430532</v>
      </c>
      <c r="K111" s="300">
        <v>430532</v>
      </c>
      <c r="L111" s="225">
        <f t="shared" si="34"/>
        <v>-31.700615521289421</v>
      </c>
      <c r="M111" s="256">
        <f t="shared" si="35"/>
        <v>0</v>
      </c>
    </row>
    <row r="112" spans="1:14" s="2" customFormat="1" ht="20.100000000000001" hidden="1" customHeight="1">
      <c r="A112" s="511"/>
      <c r="B112" s="512"/>
      <c r="C112" s="512"/>
      <c r="D112" s="512"/>
      <c r="E112" s="513"/>
      <c r="F112" s="111">
        <v>225</v>
      </c>
      <c r="G112" s="107" t="s">
        <v>196</v>
      </c>
      <c r="H112" s="126">
        <v>60140</v>
      </c>
      <c r="I112" s="300">
        <v>0</v>
      </c>
      <c r="J112" s="301">
        <v>0</v>
      </c>
      <c r="K112" s="300">
        <v>0</v>
      </c>
      <c r="L112" s="255">
        <v>0</v>
      </c>
      <c r="M112" s="256">
        <v>0</v>
      </c>
    </row>
    <row r="113" spans="1:14" s="2" customFormat="1" ht="32.25" hidden="1" customHeight="1">
      <c r="A113" s="446" t="s">
        <v>84</v>
      </c>
      <c r="B113" s="447"/>
      <c r="C113" s="447"/>
      <c r="D113" s="447"/>
      <c r="E113" s="447"/>
      <c r="F113" s="112">
        <v>225</v>
      </c>
      <c r="G113" s="113"/>
      <c r="H113" s="130">
        <v>50141</v>
      </c>
      <c r="I113" s="297">
        <v>60000</v>
      </c>
      <c r="J113" s="298">
        <v>0</v>
      </c>
      <c r="K113" s="297">
        <v>0</v>
      </c>
      <c r="L113" s="225">
        <f t="shared" si="34"/>
        <v>-100</v>
      </c>
      <c r="M113" s="226">
        <v>0</v>
      </c>
    </row>
    <row r="114" spans="1:14" s="2" customFormat="1" ht="20.100000000000001" hidden="1" customHeight="1" thickBot="1">
      <c r="A114" s="452" t="s">
        <v>64</v>
      </c>
      <c r="B114" s="453"/>
      <c r="C114" s="453"/>
      <c r="D114" s="453"/>
      <c r="E114" s="453"/>
      <c r="F114" s="114">
        <v>225</v>
      </c>
      <c r="G114" s="103"/>
      <c r="H114" s="129">
        <v>20101</v>
      </c>
      <c r="I114" s="245">
        <v>88491</v>
      </c>
      <c r="J114" s="295">
        <v>74120.62</v>
      </c>
      <c r="K114" s="245">
        <v>65450.63</v>
      </c>
      <c r="L114" s="239">
        <f t="shared" si="34"/>
        <v>-26.036964211049721</v>
      </c>
      <c r="M114" s="240">
        <f t="shared" si="35"/>
        <v>-11.697136370418917</v>
      </c>
    </row>
    <row r="115" spans="1:14" s="2" customFormat="1" ht="15.75" hidden="1" customHeight="1">
      <c r="A115" s="464" t="s">
        <v>56</v>
      </c>
      <c r="B115" s="465"/>
      <c r="C115" s="465"/>
      <c r="D115" s="465"/>
      <c r="E115" s="465"/>
      <c r="F115" s="99">
        <v>226</v>
      </c>
      <c r="G115" s="92"/>
      <c r="H115" s="123"/>
      <c r="I115" s="212">
        <f>SUM(I117:I124)</f>
        <v>549977.88</v>
      </c>
      <c r="J115" s="200">
        <f>SUM(J117:J124)</f>
        <v>563996.01</v>
      </c>
      <c r="K115" s="199">
        <f>SUM(K117:K124)</f>
        <v>554220.01</v>
      </c>
      <c r="L115" s="233">
        <f t="shared" si="34"/>
        <v>0.77132738502136533</v>
      </c>
      <c r="M115" s="234">
        <f t="shared" si="35"/>
        <v>-1.7333455958314374</v>
      </c>
      <c r="N115" s="4"/>
    </row>
    <row r="116" spans="1:14" s="2" customFormat="1" ht="20.25" hidden="1" customHeight="1">
      <c r="A116" s="439" t="s">
        <v>65</v>
      </c>
      <c r="B116" s="440"/>
      <c r="C116" s="440"/>
      <c r="D116" s="440"/>
      <c r="E116" s="440"/>
      <c r="F116" s="108"/>
      <c r="G116" s="94"/>
      <c r="H116" s="124"/>
      <c r="I116" s="242"/>
      <c r="J116" s="236"/>
      <c r="K116" s="235"/>
      <c r="L116" s="218"/>
      <c r="M116" s="219"/>
    </row>
    <row r="117" spans="1:14" s="2" customFormat="1" ht="20.100000000000001" hidden="1" customHeight="1">
      <c r="A117" s="500" t="s">
        <v>63</v>
      </c>
      <c r="B117" s="501"/>
      <c r="C117" s="501"/>
      <c r="D117" s="501"/>
      <c r="E117" s="502"/>
      <c r="F117" s="109">
        <v>226</v>
      </c>
      <c r="G117" s="96"/>
      <c r="H117" s="126">
        <v>50140</v>
      </c>
      <c r="I117" s="217">
        <v>327608.69</v>
      </c>
      <c r="J117" s="296">
        <v>259742.01</v>
      </c>
      <c r="K117" s="217">
        <v>249966.01</v>
      </c>
      <c r="L117" s="220">
        <f t="shared" ref="L117:L123" si="36">K117/I117*100-100</f>
        <v>-23.699823102983004</v>
      </c>
      <c r="M117" s="221">
        <f t="shared" ref="M117:M122" si="37">K117/J117*100-100</f>
        <v>-3.7637346380741405</v>
      </c>
    </row>
    <row r="118" spans="1:14" s="2" customFormat="1" ht="20.100000000000001" hidden="1" customHeight="1">
      <c r="A118" s="508"/>
      <c r="B118" s="509"/>
      <c r="C118" s="509"/>
      <c r="D118" s="509"/>
      <c r="E118" s="510"/>
      <c r="F118" s="142">
        <v>226</v>
      </c>
      <c r="G118" s="107" t="s">
        <v>208</v>
      </c>
      <c r="H118" s="126">
        <v>60140</v>
      </c>
      <c r="I118" s="217">
        <v>33005</v>
      </c>
      <c r="J118" s="296">
        <v>33695</v>
      </c>
      <c r="K118" s="217">
        <v>33695</v>
      </c>
      <c r="L118" s="220">
        <f t="shared" si="36"/>
        <v>2.0905923344947723</v>
      </c>
      <c r="M118" s="221">
        <f t="shared" si="37"/>
        <v>0</v>
      </c>
    </row>
    <row r="119" spans="1:14" s="2" customFormat="1" ht="20.100000000000001" hidden="1" customHeight="1">
      <c r="A119" s="508"/>
      <c r="B119" s="509"/>
      <c r="C119" s="509"/>
      <c r="D119" s="509"/>
      <c r="E119" s="510"/>
      <c r="F119" s="142">
        <v>226</v>
      </c>
      <c r="G119" s="107" t="s">
        <v>209</v>
      </c>
      <c r="H119" s="126">
        <v>60140</v>
      </c>
      <c r="I119" s="217">
        <v>0</v>
      </c>
      <c r="J119" s="296">
        <v>8000</v>
      </c>
      <c r="K119" s="217">
        <v>8000</v>
      </c>
      <c r="L119" s="220">
        <v>100</v>
      </c>
      <c r="M119" s="221">
        <f t="shared" si="37"/>
        <v>0</v>
      </c>
    </row>
    <row r="120" spans="1:14" s="2" customFormat="1" ht="20.100000000000001" hidden="1" customHeight="1">
      <c r="A120" s="508"/>
      <c r="B120" s="509"/>
      <c r="C120" s="509"/>
      <c r="D120" s="509"/>
      <c r="E120" s="510"/>
      <c r="F120" s="142">
        <v>226</v>
      </c>
      <c r="G120" s="107" t="s">
        <v>207</v>
      </c>
      <c r="H120" s="126">
        <v>60140</v>
      </c>
      <c r="I120" s="217">
        <v>80709.5</v>
      </c>
      <c r="J120" s="296">
        <v>141100</v>
      </c>
      <c r="K120" s="217">
        <v>141100</v>
      </c>
      <c r="L120" s="220">
        <f t="shared" si="36"/>
        <v>74.824524993959812</v>
      </c>
      <c r="M120" s="221">
        <f t="shared" si="37"/>
        <v>0</v>
      </c>
    </row>
    <row r="121" spans="1:14" s="2" customFormat="1" ht="32.25" hidden="1" customHeight="1">
      <c r="A121" s="503"/>
      <c r="B121" s="504"/>
      <c r="C121" s="504"/>
      <c r="D121" s="504"/>
      <c r="E121" s="505"/>
      <c r="F121" s="139" t="s">
        <v>193</v>
      </c>
      <c r="G121" s="107" t="s">
        <v>207</v>
      </c>
      <c r="H121" s="126">
        <v>60140</v>
      </c>
      <c r="I121" s="217">
        <v>2000</v>
      </c>
      <c r="J121" s="296">
        <v>21000</v>
      </c>
      <c r="K121" s="217">
        <v>21000</v>
      </c>
      <c r="L121" s="220">
        <f t="shared" si="36"/>
        <v>950</v>
      </c>
      <c r="M121" s="221">
        <f t="shared" si="37"/>
        <v>0</v>
      </c>
    </row>
    <row r="122" spans="1:14" s="2" customFormat="1" ht="20.100000000000001" hidden="1" customHeight="1">
      <c r="A122" s="500" t="s">
        <v>64</v>
      </c>
      <c r="B122" s="501"/>
      <c r="C122" s="501"/>
      <c r="D122" s="501"/>
      <c r="E122" s="502"/>
      <c r="F122" s="139">
        <v>226</v>
      </c>
      <c r="G122" s="96"/>
      <c r="H122" s="138">
        <v>20101</v>
      </c>
      <c r="I122" s="195">
        <v>102654.69</v>
      </c>
      <c r="J122" s="196">
        <v>100459</v>
      </c>
      <c r="K122" s="195">
        <v>100459</v>
      </c>
      <c r="L122" s="222">
        <f t="shared" si="36"/>
        <v>-2.138908607098216</v>
      </c>
      <c r="M122" s="223">
        <f t="shared" si="37"/>
        <v>0</v>
      </c>
    </row>
    <row r="123" spans="1:14" s="2" customFormat="1" ht="31.5" hidden="1" customHeight="1">
      <c r="A123" s="503"/>
      <c r="B123" s="504"/>
      <c r="C123" s="504"/>
      <c r="D123" s="504"/>
      <c r="E123" s="505"/>
      <c r="F123" s="139" t="s">
        <v>193</v>
      </c>
      <c r="G123" s="96"/>
      <c r="H123" s="138">
        <v>20101</v>
      </c>
      <c r="I123" s="195">
        <v>4000</v>
      </c>
      <c r="J123" s="196">
        <v>0</v>
      </c>
      <c r="K123" s="195">
        <v>0</v>
      </c>
      <c r="L123" s="225">
        <f t="shared" si="36"/>
        <v>-100</v>
      </c>
      <c r="M123" s="223">
        <v>0</v>
      </c>
    </row>
    <row r="124" spans="1:14" s="2" customFormat="1" ht="33.75" hidden="1" customHeight="1" thickBot="1">
      <c r="A124" s="514" t="s">
        <v>170</v>
      </c>
      <c r="B124" s="515"/>
      <c r="C124" s="515"/>
      <c r="D124" s="515"/>
      <c r="E124" s="516"/>
      <c r="F124" s="114" t="s">
        <v>193</v>
      </c>
      <c r="G124" s="103"/>
      <c r="H124" s="129">
        <v>20201</v>
      </c>
      <c r="I124" s="245">
        <v>0</v>
      </c>
      <c r="J124" s="295">
        <v>0</v>
      </c>
      <c r="K124" s="245">
        <v>0</v>
      </c>
      <c r="L124" s="239">
        <v>0</v>
      </c>
      <c r="M124" s="240">
        <v>0</v>
      </c>
    </row>
    <row r="125" spans="1:14" s="59" customFormat="1" ht="32.25" hidden="1" customHeight="1">
      <c r="A125" s="464" t="s">
        <v>171</v>
      </c>
      <c r="B125" s="465"/>
      <c r="C125" s="465"/>
      <c r="D125" s="465"/>
      <c r="E125" s="465"/>
      <c r="F125" s="99">
        <v>262</v>
      </c>
      <c r="G125" s="92"/>
      <c r="H125" s="123"/>
      <c r="I125" s="212">
        <f>SUM(I127)</f>
        <v>45180</v>
      </c>
      <c r="J125" s="200">
        <f t="shared" ref="J125:K125" si="38">SUM(J127)</f>
        <v>0</v>
      </c>
      <c r="K125" s="199">
        <f t="shared" si="38"/>
        <v>0</v>
      </c>
      <c r="L125" s="233">
        <v>100</v>
      </c>
      <c r="M125" s="234">
        <v>0</v>
      </c>
      <c r="N125" s="154"/>
    </row>
    <row r="126" spans="1:14" s="59" customFormat="1" ht="20.25" hidden="1" customHeight="1">
      <c r="A126" s="439" t="s">
        <v>65</v>
      </c>
      <c r="B126" s="440"/>
      <c r="C126" s="440"/>
      <c r="D126" s="440"/>
      <c r="E126" s="440"/>
      <c r="F126" s="155"/>
      <c r="G126" s="156"/>
      <c r="H126" s="124"/>
      <c r="I126" s="242"/>
      <c r="J126" s="236"/>
      <c r="K126" s="235"/>
      <c r="L126" s="218"/>
      <c r="M126" s="219"/>
    </row>
    <row r="127" spans="1:14" s="59" customFormat="1" ht="20.100000000000001" hidden="1" customHeight="1">
      <c r="A127" s="500" t="s">
        <v>63</v>
      </c>
      <c r="B127" s="501"/>
      <c r="C127" s="501"/>
      <c r="D127" s="501"/>
      <c r="E127" s="502"/>
      <c r="F127" s="109">
        <v>262</v>
      </c>
      <c r="G127" s="161" t="s">
        <v>201</v>
      </c>
      <c r="H127" s="126">
        <v>60140</v>
      </c>
      <c r="I127" s="224">
        <v>45180</v>
      </c>
      <c r="J127" s="257">
        <v>0</v>
      </c>
      <c r="K127" s="224">
        <v>0</v>
      </c>
      <c r="L127" s="220">
        <v>100</v>
      </c>
      <c r="M127" s="221">
        <v>0</v>
      </c>
    </row>
    <row r="128" spans="1:14" s="2" customFormat="1" ht="15" hidden="1" customHeight="1">
      <c r="A128" s="448" t="s">
        <v>57</v>
      </c>
      <c r="B128" s="449"/>
      <c r="C128" s="449"/>
      <c r="D128" s="449"/>
      <c r="E128" s="449"/>
      <c r="F128" s="149">
        <v>290</v>
      </c>
      <c r="G128" s="150"/>
      <c r="H128" s="151"/>
      <c r="I128" s="258">
        <f>SUM(I130:I136)</f>
        <v>158397.06</v>
      </c>
      <c r="J128" s="200">
        <f t="shared" ref="J128:K128" si="39">SUM(J130:J136)</f>
        <v>81921.36</v>
      </c>
      <c r="K128" s="259">
        <f t="shared" si="39"/>
        <v>81921.36</v>
      </c>
      <c r="L128" s="233">
        <f t="shared" ref="L128" si="40">K128/I128*100-100</f>
        <v>-48.281009761166018</v>
      </c>
      <c r="M128" s="234">
        <f t="shared" ref="M128" si="41">K128/J128*100-100</f>
        <v>0</v>
      </c>
    </row>
    <row r="129" spans="1:13" s="2" customFormat="1" ht="17.25" hidden="1" customHeight="1">
      <c r="A129" s="439" t="s">
        <v>65</v>
      </c>
      <c r="B129" s="440"/>
      <c r="C129" s="440"/>
      <c r="D129" s="440"/>
      <c r="E129" s="440"/>
      <c r="F129" s="108"/>
      <c r="G129" s="94"/>
      <c r="H129" s="124"/>
      <c r="I129" s="242"/>
      <c r="J129" s="236"/>
      <c r="K129" s="260"/>
      <c r="L129" s="218"/>
      <c r="M129" s="219"/>
    </row>
    <row r="130" spans="1:13" s="2" customFormat="1" ht="20.100000000000001" hidden="1" customHeight="1">
      <c r="A130" s="500" t="s">
        <v>63</v>
      </c>
      <c r="B130" s="501"/>
      <c r="C130" s="501"/>
      <c r="D130" s="501"/>
      <c r="E130" s="502"/>
      <c r="F130" s="111">
        <v>290</v>
      </c>
      <c r="G130" s="96"/>
      <c r="H130" s="126">
        <v>50140</v>
      </c>
      <c r="I130" s="217">
        <v>49537.45</v>
      </c>
      <c r="J130" s="296">
        <v>46881.93</v>
      </c>
      <c r="K130" s="217">
        <v>46881.93</v>
      </c>
      <c r="L130" s="220">
        <f t="shared" ref="L130:L137" si="42">K130/I130*100-100</f>
        <v>-5.3606311992240165</v>
      </c>
      <c r="M130" s="221">
        <f t="shared" ref="M130:M137" si="43">K130/J130*100-100</f>
        <v>0</v>
      </c>
    </row>
    <row r="131" spans="1:13" s="2" customFormat="1" ht="20.100000000000001" hidden="1" customHeight="1">
      <c r="A131" s="508"/>
      <c r="B131" s="509"/>
      <c r="C131" s="509"/>
      <c r="D131" s="509"/>
      <c r="E131" s="510"/>
      <c r="F131" s="111">
        <v>290</v>
      </c>
      <c r="G131" s="107" t="s">
        <v>209</v>
      </c>
      <c r="H131" s="125">
        <v>60140</v>
      </c>
      <c r="I131" s="217">
        <v>12500</v>
      </c>
      <c r="J131" s="296">
        <v>6478.96</v>
      </c>
      <c r="K131" s="217">
        <v>6478.96</v>
      </c>
      <c r="L131" s="220">
        <f t="shared" si="42"/>
        <v>-48.168319999999994</v>
      </c>
      <c r="M131" s="221">
        <f t="shared" si="43"/>
        <v>0</v>
      </c>
    </row>
    <row r="132" spans="1:13" s="2" customFormat="1" ht="20.100000000000001" hidden="1" customHeight="1">
      <c r="A132" s="508"/>
      <c r="B132" s="509"/>
      <c r="C132" s="509"/>
      <c r="D132" s="509"/>
      <c r="E132" s="510"/>
      <c r="F132" s="111">
        <v>290</v>
      </c>
      <c r="G132" s="107" t="s">
        <v>208</v>
      </c>
      <c r="H132" s="125">
        <v>60140</v>
      </c>
      <c r="I132" s="217">
        <v>16995</v>
      </c>
      <c r="J132" s="296">
        <v>16305</v>
      </c>
      <c r="K132" s="217">
        <v>16305</v>
      </c>
      <c r="L132" s="220">
        <f t="shared" si="42"/>
        <v>-4.0600176522506644</v>
      </c>
      <c r="M132" s="221">
        <f t="shared" si="43"/>
        <v>0</v>
      </c>
    </row>
    <row r="133" spans="1:13" s="2" customFormat="1" ht="20.100000000000001" hidden="1" customHeight="1">
      <c r="A133" s="508"/>
      <c r="B133" s="509"/>
      <c r="C133" s="509"/>
      <c r="D133" s="509"/>
      <c r="E133" s="510"/>
      <c r="F133" s="111">
        <v>290</v>
      </c>
      <c r="G133" s="107" t="s">
        <v>207</v>
      </c>
      <c r="H133" s="125">
        <v>60140</v>
      </c>
      <c r="I133" s="217">
        <v>19617.2</v>
      </c>
      <c r="J133" s="296">
        <v>9000</v>
      </c>
      <c r="K133" s="217">
        <v>9000</v>
      </c>
      <c r="L133" s="220">
        <f t="shared" si="42"/>
        <v>-54.121893032644827</v>
      </c>
      <c r="M133" s="221">
        <f t="shared" si="43"/>
        <v>0</v>
      </c>
    </row>
    <row r="134" spans="1:13" s="2" customFormat="1" ht="16.5" hidden="1" customHeight="1">
      <c r="A134" s="439" t="s">
        <v>84</v>
      </c>
      <c r="B134" s="440"/>
      <c r="C134" s="440"/>
      <c r="D134" s="440"/>
      <c r="E134" s="440"/>
      <c r="F134" s="111">
        <v>290</v>
      </c>
      <c r="G134" s="96"/>
      <c r="H134" s="133">
        <v>50141</v>
      </c>
      <c r="I134" s="302">
        <v>0</v>
      </c>
      <c r="J134" s="303">
        <v>0</v>
      </c>
      <c r="K134" s="302">
        <v>0</v>
      </c>
      <c r="L134" s="261">
        <v>0</v>
      </c>
      <c r="M134" s="262">
        <v>0</v>
      </c>
    </row>
    <row r="135" spans="1:13" s="2" customFormat="1" ht="36" hidden="1" customHeight="1">
      <c r="A135" s="441" t="s">
        <v>200</v>
      </c>
      <c r="B135" s="442"/>
      <c r="C135" s="442"/>
      <c r="D135" s="442"/>
      <c r="E135" s="442"/>
      <c r="F135" s="109">
        <v>290</v>
      </c>
      <c r="G135" s="113"/>
      <c r="H135" s="126">
        <v>20201</v>
      </c>
      <c r="I135" s="297">
        <v>43950</v>
      </c>
      <c r="J135" s="298">
        <v>0</v>
      </c>
      <c r="K135" s="297">
        <v>0</v>
      </c>
      <c r="L135" s="220">
        <f t="shared" si="42"/>
        <v>-100</v>
      </c>
      <c r="M135" s="226">
        <v>0</v>
      </c>
    </row>
    <row r="136" spans="1:13" s="2" customFormat="1" ht="20.100000000000001" hidden="1" customHeight="1" thickBot="1">
      <c r="A136" s="452" t="s">
        <v>64</v>
      </c>
      <c r="B136" s="453"/>
      <c r="C136" s="453"/>
      <c r="D136" s="453"/>
      <c r="E136" s="453"/>
      <c r="F136" s="114">
        <v>290</v>
      </c>
      <c r="G136" s="103"/>
      <c r="H136" s="129">
        <v>20101</v>
      </c>
      <c r="I136" s="245">
        <v>15797.409999999998</v>
      </c>
      <c r="J136" s="295">
        <v>3255.47</v>
      </c>
      <c r="K136" s="245">
        <v>3255.47</v>
      </c>
      <c r="L136" s="239">
        <f t="shared" si="42"/>
        <v>-79.392381409357611</v>
      </c>
      <c r="M136" s="240">
        <f t="shared" si="43"/>
        <v>0</v>
      </c>
    </row>
    <row r="137" spans="1:13" s="2" customFormat="1" ht="27.75" hidden="1" customHeight="1">
      <c r="A137" s="464" t="s">
        <v>58</v>
      </c>
      <c r="B137" s="465"/>
      <c r="C137" s="465"/>
      <c r="D137" s="465"/>
      <c r="E137" s="465"/>
      <c r="F137" s="99">
        <v>310</v>
      </c>
      <c r="G137" s="92"/>
      <c r="H137" s="123"/>
      <c r="I137" s="212">
        <f>SUM(I139:I143)</f>
        <v>628063.9</v>
      </c>
      <c r="J137" s="213">
        <f t="shared" ref="J137:K137" si="44">SUM(J139:J143)</f>
        <v>285735.04000000004</v>
      </c>
      <c r="K137" s="214">
        <f t="shared" si="44"/>
        <v>285735.04000000004</v>
      </c>
      <c r="L137" s="233">
        <f t="shared" si="42"/>
        <v>-54.505418954982126</v>
      </c>
      <c r="M137" s="234">
        <f t="shared" si="43"/>
        <v>0</v>
      </c>
    </row>
    <row r="138" spans="1:13" s="2" customFormat="1" ht="18" hidden="1" customHeight="1">
      <c r="A138" s="439" t="s">
        <v>65</v>
      </c>
      <c r="B138" s="440"/>
      <c r="C138" s="440"/>
      <c r="D138" s="440"/>
      <c r="E138" s="440"/>
      <c r="F138" s="108"/>
      <c r="G138" s="94"/>
      <c r="H138" s="124"/>
      <c r="I138" s="242"/>
      <c r="J138" s="236"/>
      <c r="K138" s="235"/>
      <c r="L138" s="218"/>
      <c r="M138" s="219"/>
    </row>
    <row r="139" spans="1:13" s="2" customFormat="1" ht="20.100000000000001" hidden="1" customHeight="1">
      <c r="A139" s="500" t="s">
        <v>63</v>
      </c>
      <c r="B139" s="501"/>
      <c r="C139" s="501"/>
      <c r="D139" s="501"/>
      <c r="E139" s="502"/>
      <c r="F139" s="111">
        <v>310</v>
      </c>
      <c r="G139" s="107" t="s">
        <v>209</v>
      </c>
      <c r="H139" s="125">
        <v>60140</v>
      </c>
      <c r="I139" s="217">
        <v>8772</v>
      </c>
      <c r="J139" s="296">
        <v>0</v>
      </c>
      <c r="K139" s="217">
        <v>0</v>
      </c>
      <c r="L139" s="220">
        <f t="shared" ref="L139:L144" si="45">K139/I139*100-100</f>
        <v>-100</v>
      </c>
      <c r="M139" s="221">
        <v>0</v>
      </c>
    </row>
    <row r="140" spans="1:13" s="2" customFormat="1" ht="20.100000000000001" hidden="1" customHeight="1">
      <c r="A140" s="508"/>
      <c r="B140" s="509"/>
      <c r="C140" s="509"/>
      <c r="D140" s="509"/>
      <c r="E140" s="510"/>
      <c r="F140" s="111">
        <v>310</v>
      </c>
      <c r="G140" s="107" t="s">
        <v>207</v>
      </c>
      <c r="H140" s="125">
        <v>60140</v>
      </c>
      <c r="I140" s="217">
        <v>20160.2</v>
      </c>
      <c r="J140" s="296">
        <v>0</v>
      </c>
      <c r="K140" s="217">
        <v>0</v>
      </c>
      <c r="L140" s="220">
        <f t="shared" si="45"/>
        <v>-100</v>
      </c>
      <c r="M140" s="221">
        <v>0</v>
      </c>
    </row>
    <row r="141" spans="1:13" s="2" customFormat="1" ht="20.100000000000001" hidden="1" customHeight="1">
      <c r="A141" s="508"/>
      <c r="B141" s="509"/>
      <c r="C141" s="509"/>
      <c r="D141" s="509"/>
      <c r="E141" s="510"/>
      <c r="F141" s="111">
        <v>310</v>
      </c>
      <c r="G141" s="107" t="s">
        <v>206</v>
      </c>
      <c r="H141" s="125">
        <v>60140</v>
      </c>
      <c r="I141" s="217">
        <v>481698</v>
      </c>
      <c r="J141" s="296">
        <v>101700</v>
      </c>
      <c r="K141" s="217">
        <v>101700</v>
      </c>
      <c r="L141" s="220">
        <f t="shared" si="45"/>
        <v>-78.887186577482154</v>
      </c>
      <c r="M141" s="221">
        <f t="shared" ref="M141:M144" si="46">K141/J141*100-100</f>
        <v>0</v>
      </c>
    </row>
    <row r="142" spans="1:13" s="2" customFormat="1" ht="20.100000000000001" hidden="1" customHeight="1">
      <c r="A142" s="511"/>
      <c r="B142" s="512"/>
      <c r="C142" s="512"/>
      <c r="D142" s="512"/>
      <c r="E142" s="513"/>
      <c r="F142" s="111">
        <v>310</v>
      </c>
      <c r="G142" s="107"/>
      <c r="H142" s="125">
        <v>60140</v>
      </c>
      <c r="I142" s="217">
        <v>0</v>
      </c>
      <c r="J142" s="296">
        <v>0</v>
      </c>
      <c r="K142" s="217">
        <v>0</v>
      </c>
      <c r="L142" s="220">
        <v>0</v>
      </c>
      <c r="M142" s="221">
        <v>0</v>
      </c>
    </row>
    <row r="143" spans="1:13" s="2" customFormat="1" ht="20.100000000000001" hidden="1" customHeight="1" thickBot="1">
      <c r="A143" s="452" t="s">
        <v>64</v>
      </c>
      <c r="B143" s="453"/>
      <c r="C143" s="453"/>
      <c r="D143" s="453"/>
      <c r="E143" s="453"/>
      <c r="F143" s="114">
        <v>310</v>
      </c>
      <c r="G143" s="103"/>
      <c r="H143" s="129">
        <v>20101</v>
      </c>
      <c r="I143" s="245">
        <v>117433.7</v>
      </c>
      <c r="J143" s="295">
        <v>184035.04</v>
      </c>
      <c r="K143" s="245">
        <v>184035.04</v>
      </c>
      <c r="L143" s="239">
        <f t="shared" si="45"/>
        <v>56.713992661391075</v>
      </c>
      <c r="M143" s="240">
        <f t="shared" si="46"/>
        <v>0</v>
      </c>
    </row>
    <row r="144" spans="1:13" s="2" customFormat="1" ht="27" hidden="1" customHeight="1">
      <c r="A144" s="429" t="s">
        <v>59</v>
      </c>
      <c r="B144" s="430"/>
      <c r="C144" s="430"/>
      <c r="D144" s="430"/>
      <c r="E144" s="430"/>
      <c r="F144" s="90">
        <v>340</v>
      </c>
      <c r="G144" s="105"/>
      <c r="H144" s="128"/>
      <c r="I144" s="241">
        <f>SUM(I146:I155)</f>
        <v>487797.69000000006</v>
      </c>
      <c r="J144" s="231">
        <f t="shared" ref="J144:K144" si="47">SUM(J146:J155)</f>
        <v>290147.88</v>
      </c>
      <c r="K144" s="232">
        <f t="shared" si="47"/>
        <v>275917.96999999997</v>
      </c>
      <c r="L144" s="233">
        <f t="shared" si="45"/>
        <v>-43.435982650922369</v>
      </c>
      <c r="M144" s="234">
        <f t="shared" si="46"/>
        <v>-4.9043646295123864</v>
      </c>
    </row>
    <row r="145" spans="1:14" s="2" customFormat="1" ht="17.25" hidden="1" customHeight="1">
      <c r="A145" s="439" t="s">
        <v>65</v>
      </c>
      <c r="B145" s="440"/>
      <c r="C145" s="440"/>
      <c r="D145" s="440"/>
      <c r="E145" s="440"/>
      <c r="F145" s="108"/>
      <c r="G145" s="122"/>
      <c r="H145" s="131"/>
      <c r="I145" s="248"/>
      <c r="J145" s="249"/>
      <c r="K145" s="250"/>
      <c r="L145" s="251"/>
      <c r="M145" s="252"/>
    </row>
    <row r="146" spans="1:14" s="2" customFormat="1" ht="20.25" hidden="1" customHeight="1">
      <c r="A146" s="500" t="s">
        <v>63</v>
      </c>
      <c r="B146" s="501"/>
      <c r="C146" s="501"/>
      <c r="D146" s="501"/>
      <c r="E146" s="502"/>
      <c r="F146" s="111">
        <v>340</v>
      </c>
      <c r="G146" s="94"/>
      <c r="H146" s="132">
        <v>50140</v>
      </c>
      <c r="I146" s="235">
        <v>94639.16</v>
      </c>
      <c r="J146" s="236">
        <v>80701.59</v>
      </c>
      <c r="K146" s="235">
        <v>74858.460000000006</v>
      </c>
      <c r="L146" s="218">
        <f t="shared" ref="L146:L156" si="48">K146/I146*100-100</f>
        <v>-20.901178750952567</v>
      </c>
      <c r="M146" s="219">
        <f t="shared" ref="M146:M156" si="49">K146/J146*100-100</f>
        <v>-7.2404149658017758</v>
      </c>
    </row>
    <row r="147" spans="1:14" s="2" customFormat="1" ht="20.25" hidden="1" customHeight="1">
      <c r="A147" s="508"/>
      <c r="B147" s="509"/>
      <c r="C147" s="509"/>
      <c r="D147" s="509"/>
      <c r="E147" s="510"/>
      <c r="F147" s="111">
        <v>340</v>
      </c>
      <c r="G147" s="107" t="s">
        <v>209</v>
      </c>
      <c r="H147" s="126">
        <v>60140</v>
      </c>
      <c r="I147" s="217">
        <v>18728</v>
      </c>
      <c r="J147" s="296">
        <v>10521.04</v>
      </c>
      <c r="K147" s="217">
        <v>10521.04</v>
      </c>
      <c r="L147" s="220">
        <v>100</v>
      </c>
      <c r="M147" s="262">
        <f t="shared" si="49"/>
        <v>0</v>
      </c>
    </row>
    <row r="148" spans="1:14" s="2" customFormat="1" ht="20.25" hidden="1" customHeight="1">
      <c r="A148" s="508"/>
      <c r="B148" s="509"/>
      <c r="C148" s="509"/>
      <c r="D148" s="509"/>
      <c r="E148" s="510"/>
      <c r="F148" s="111">
        <v>340</v>
      </c>
      <c r="G148" s="143" t="s">
        <v>206</v>
      </c>
      <c r="H148" s="144">
        <v>60140</v>
      </c>
      <c r="I148" s="304">
        <v>157942</v>
      </c>
      <c r="J148" s="305">
        <v>0</v>
      </c>
      <c r="K148" s="304">
        <v>0</v>
      </c>
      <c r="L148" s="220">
        <f t="shared" ref="L148:L149" si="50">K148/I148*100-100</f>
        <v>-100</v>
      </c>
      <c r="M148" s="262">
        <v>0</v>
      </c>
    </row>
    <row r="149" spans="1:14" s="2" customFormat="1" ht="20.25" hidden="1" customHeight="1">
      <c r="A149" s="508"/>
      <c r="B149" s="509"/>
      <c r="C149" s="509"/>
      <c r="D149" s="509"/>
      <c r="E149" s="510"/>
      <c r="F149" s="111">
        <v>340</v>
      </c>
      <c r="G149" s="143" t="s">
        <v>207</v>
      </c>
      <c r="H149" s="144">
        <v>60140</v>
      </c>
      <c r="I149" s="304">
        <v>91013.1</v>
      </c>
      <c r="J149" s="305">
        <v>54900</v>
      </c>
      <c r="K149" s="304">
        <v>54900</v>
      </c>
      <c r="L149" s="220">
        <f t="shared" si="50"/>
        <v>-39.679013240951036</v>
      </c>
      <c r="M149" s="262">
        <f t="shared" ref="M149" si="51">K149/J149*100-100</f>
        <v>0</v>
      </c>
    </row>
    <row r="150" spans="1:14" s="2" customFormat="1" ht="34.5" hidden="1" customHeight="1">
      <c r="A150" s="503"/>
      <c r="B150" s="504"/>
      <c r="C150" s="504"/>
      <c r="D150" s="504"/>
      <c r="E150" s="505"/>
      <c r="F150" s="109" t="s">
        <v>160</v>
      </c>
      <c r="G150" s="143" t="s">
        <v>207</v>
      </c>
      <c r="H150" s="144">
        <v>60140</v>
      </c>
      <c r="I150" s="304">
        <v>4500</v>
      </c>
      <c r="J150" s="305">
        <v>5000</v>
      </c>
      <c r="K150" s="304">
        <v>5000</v>
      </c>
      <c r="L150" s="220">
        <f t="shared" si="48"/>
        <v>11.111111111111114</v>
      </c>
      <c r="M150" s="262">
        <f t="shared" si="49"/>
        <v>0</v>
      </c>
    </row>
    <row r="151" spans="1:14" s="2" customFormat="1" ht="16.5" hidden="1" customHeight="1">
      <c r="A151" s="439" t="s">
        <v>84</v>
      </c>
      <c r="B151" s="440"/>
      <c r="C151" s="440"/>
      <c r="D151" s="440"/>
      <c r="E151" s="440"/>
      <c r="F151" s="111">
        <v>340</v>
      </c>
      <c r="G151" s="101"/>
      <c r="H151" s="133">
        <v>50141</v>
      </c>
      <c r="I151" s="302">
        <v>0</v>
      </c>
      <c r="J151" s="303">
        <v>47963</v>
      </c>
      <c r="K151" s="302">
        <v>47963</v>
      </c>
      <c r="L151" s="261">
        <v>100</v>
      </c>
      <c r="M151" s="262">
        <v>0</v>
      </c>
    </row>
    <row r="152" spans="1:14" s="2" customFormat="1" ht="20.100000000000001" hidden="1" customHeight="1">
      <c r="A152" s="500" t="s">
        <v>64</v>
      </c>
      <c r="B152" s="501"/>
      <c r="C152" s="501"/>
      <c r="D152" s="501"/>
      <c r="E152" s="502"/>
      <c r="F152" s="109">
        <v>340</v>
      </c>
      <c r="G152" s="96"/>
      <c r="H152" s="126">
        <v>20101</v>
      </c>
      <c r="I152" s="224">
        <v>40457.160000000003</v>
      </c>
      <c r="J152" s="257">
        <v>88582.25</v>
      </c>
      <c r="K152" s="224">
        <v>80195.47</v>
      </c>
      <c r="L152" s="246">
        <f t="shared" si="48"/>
        <v>98.223182250064013</v>
      </c>
      <c r="M152" s="247">
        <f t="shared" si="49"/>
        <v>-9.4677884113352349</v>
      </c>
    </row>
    <row r="153" spans="1:14" s="2" customFormat="1" ht="32.25" hidden="1" customHeight="1">
      <c r="A153" s="511"/>
      <c r="B153" s="512"/>
      <c r="C153" s="512"/>
      <c r="D153" s="512"/>
      <c r="E153" s="513"/>
      <c r="F153" s="109" t="s">
        <v>160</v>
      </c>
      <c r="G153" s="110"/>
      <c r="H153" s="126">
        <v>20101</v>
      </c>
      <c r="I153" s="224">
        <v>14520</v>
      </c>
      <c r="J153" s="257">
        <v>2480</v>
      </c>
      <c r="K153" s="224">
        <v>2480</v>
      </c>
      <c r="L153" s="246">
        <f t="shared" si="48"/>
        <v>-82.92011019283747</v>
      </c>
      <c r="M153" s="247">
        <f t="shared" si="49"/>
        <v>0</v>
      </c>
    </row>
    <row r="154" spans="1:14" s="2" customFormat="1" ht="31.5" hidden="1" customHeight="1">
      <c r="A154" s="441" t="s">
        <v>170</v>
      </c>
      <c r="B154" s="442"/>
      <c r="C154" s="442"/>
      <c r="D154" s="442"/>
      <c r="E154" s="442"/>
      <c r="F154" s="109" t="s">
        <v>160</v>
      </c>
      <c r="G154" s="96"/>
      <c r="H154" s="138">
        <v>20201</v>
      </c>
      <c r="I154" s="195">
        <v>11950</v>
      </c>
      <c r="J154" s="196">
        <v>0</v>
      </c>
      <c r="K154" s="195">
        <v>0</v>
      </c>
      <c r="L154" s="246">
        <f t="shared" si="48"/>
        <v>-100</v>
      </c>
      <c r="M154" s="223">
        <v>0</v>
      </c>
    </row>
    <row r="155" spans="1:14" s="2" customFormat="1" ht="18" hidden="1" customHeight="1" thickBot="1">
      <c r="A155" s="441" t="s">
        <v>170</v>
      </c>
      <c r="B155" s="442"/>
      <c r="C155" s="442"/>
      <c r="D155" s="442"/>
      <c r="E155" s="442"/>
      <c r="F155" s="114">
        <v>340</v>
      </c>
      <c r="G155" s="103"/>
      <c r="H155" s="129">
        <v>20201</v>
      </c>
      <c r="I155" s="245">
        <v>54048.27</v>
      </c>
      <c r="J155" s="295">
        <v>0</v>
      </c>
      <c r="K155" s="245">
        <v>0</v>
      </c>
      <c r="L155" s="239">
        <f t="shared" si="48"/>
        <v>-100</v>
      </c>
      <c r="M155" s="240">
        <v>0</v>
      </c>
    </row>
    <row r="156" spans="1:14" s="15" customFormat="1" ht="47.25" hidden="1" customHeight="1">
      <c r="A156" s="450" t="s">
        <v>60</v>
      </c>
      <c r="B156" s="451"/>
      <c r="C156" s="451"/>
      <c r="D156" s="451"/>
      <c r="E156" s="451"/>
      <c r="F156" s="451"/>
      <c r="G156" s="36"/>
      <c r="H156" s="36"/>
      <c r="I156" s="73">
        <f>SUM(I158:I161)</f>
        <v>9101023.8200000022</v>
      </c>
      <c r="J156" s="73">
        <f t="shared" ref="J156:K156" si="52">SUM(J158:J161)</f>
        <v>8752452.2899999991</v>
      </c>
      <c r="K156" s="74">
        <f t="shared" si="52"/>
        <v>8517237.6899999995</v>
      </c>
      <c r="L156" s="67">
        <f t="shared" si="48"/>
        <v>-6.4145105160267804</v>
      </c>
      <c r="M156" s="68">
        <f t="shared" si="49"/>
        <v>-2.6874136779784692</v>
      </c>
      <c r="N156" s="2"/>
    </row>
    <row r="157" spans="1:14" s="2" customFormat="1" ht="18.75" hidden="1" customHeight="1">
      <c r="A157" s="604" t="s">
        <v>82</v>
      </c>
      <c r="B157" s="605"/>
      <c r="C157" s="605"/>
      <c r="D157" s="605"/>
      <c r="E157" s="605"/>
      <c r="F157" s="605"/>
      <c r="G157" s="41"/>
      <c r="H157" s="37"/>
      <c r="I157" s="65"/>
      <c r="J157" s="64"/>
      <c r="K157" s="63"/>
      <c r="L157" s="69"/>
      <c r="M157" s="70"/>
    </row>
    <row r="158" spans="1:14" s="2" customFormat="1" ht="27.75" hidden="1" customHeight="1">
      <c r="A158" s="439" t="s">
        <v>63</v>
      </c>
      <c r="B158" s="440"/>
      <c r="C158" s="440"/>
      <c r="D158" s="440"/>
      <c r="E158" s="440"/>
      <c r="F158" s="440"/>
      <c r="G158" s="40"/>
      <c r="H158" s="126">
        <v>50140</v>
      </c>
      <c r="I158" s="217">
        <f>I65+I72+I76+I83+I87+I92+I97+I102+I110+I117+I130+I146</f>
        <v>5712796.6800000006</v>
      </c>
      <c r="J158" s="296">
        <f>J65+J72+J76+J83+J87+J92+J97+J102+J110+J117+J130+J146</f>
        <v>5103709.2699999996</v>
      </c>
      <c r="K158" s="217">
        <f>K65+K72+K76+K83+K87+K92+K97+K102+K110+K117+K130+K146</f>
        <v>4921788.7299999995</v>
      </c>
      <c r="L158" s="220">
        <f t="shared" ref="L158:L163" si="53">K158/I158*100-100</f>
        <v>-13.846247193940059</v>
      </c>
      <c r="M158" s="221">
        <f t="shared" ref="M158:M163" si="54">K158/J158*100-100</f>
        <v>-3.564476939729758</v>
      </c>
    </row>
    <row r="159" spans="1:14" s="2" customFormat="1" ht="24" hidden="1" customHeight="1">
      <c r="A159" s="441" t="s">
        <v>79</v>
      </c>
      <c r="B159" s="442"/>
      <c r="C159" s="442"/>
      <c r="D159" s="442"/>
      <c r="E159" s="442"/>
      <c r="F159" s="442"/>
      <c r="G159" s="140"/>
      <c r="H159" s="141">
        <v>50141</v>
      </c>
      <c r="I159" s="224">
        <f>I66+I77+I84+I93+I98+I103++I113+I134+I151</f>
        <v>2600000.0000000005</v>
      </c>
      <c r="J159" s="298">
        <f>J66+J77+J84+J93+J98+J103++J113+J134+J151</f>
        <v>2600000</v>
      </c>
      <c r="K159" s="224">
        <f>K66+K77+K84+K93+K98+K103++K113+K134+K151</f>
        <v>2600000</v>
      </c>
      <c r="L159" s="246">
        <f t="shared" si="53"/>
        <v>0</v>
      </c>
      <c r="M159" s="247">
        <f t="shared" si="54"/>
        <v>0</v>
      </c>
    </row>
    <row r="160" spans="1:14" s="2" customFormat="1" ht="24" hidden="1" customHeight="1">
      <c r="A160" s="441" t="s">
        <v>192</v>
      </c>
      <c r="B160" s="442"/>
      <c r="C160" s="442"/>
      <c r="D160" s="442"/>
      <c r="E160" s="442"/>
      <c r="F160" s="442"/>
      <c r="G160" s="158"/>
      <c r="H160" s="159">
        <v>50300</v>
      </c>
      <c r="I160" s="250">
        <f t="shared" ref="I160:K160" si="55">I67+I78</f>
        <v>0</v>
      </c>
      <c r="J160" s="249">
        <f t="shared" si="55"/>
        <v>0</v>
      </c>
      <c r="K160" s="250">
        <f t="shared" si="55"/>
        <v>0</v>
      </c>
      <c r="L160" s="251">
        <v>0</v>
      </c>
      <c r="M160" s="252">
        <v>0</v>
      </c>
    </row>
    <row r="161" spans="1:15" s="15" customFormat="1" ht="27.75" hidden="1" customHeight="1" thickBot="1">
      <c r="A161" s="506" t="s">
        <v>64</v>
      </c>
      <c r="B161" s="507"/>
      <c r="C161" s="507"/>
      <c r="D161" s="507"/>
      <c r="E161" s="507"/>
      <c r="F161" s="507"/>
      <c r="G161" s="157"/>
      <c r="H161" s="160">
        <v>20101</v>
      </c>
      <c r="I161" s="264">
        <f>I68+I73+I79+I89+I94+I99+I104+I114+I122+I123+I136+I143+I152+I153</f>
        <v>788227.14</v>
      </c>
      <c r="J161" s="263">
        <f>J68+J73+J79+J89+J94+J99+J104+J114+J122+J123+J136+J143+J152+J153</f>
        <v>1048743.02</v>
      </c>
      <c r="K161" s="264">
        <f>K68+K73+K79+K89+K94+K99+K104+K114+K122+K123+K136+K143+K152+K153</f>
        <v>995448.96</v>
      </c>
      <c r="L161" s="265">
        <f t="shared" si="53"/>
        <v>26.289607333236447</v>
      </c>
      <c r="M161" s="266">
        <f t="shared" si="54"/>
        <v>-5.0817081957789867</v>
      </c>
      <c r="N161" s="59"/>
    </row>
    <row r="162" spans="1:15" s="15" customFormat="1" ht="68.25" hidden="1" customHeight="1" thickBot="1">
      <c r="A162" s="554" t="s">
        <v>10</v>
      </c>
      <c r="B162" s="555"/>
      <c r="C162" s="555"/>
      <c r="D162" s="555"/>
      <c r="E162" s="555"/>
      <c r="F162" s="555"/>
      <c r="G162" s="42"/>
      <c r="H162" s="75">
        <v>20201</v>
      </c>
      <c r="I162" s="78">
        <f>I69+I80+I124+I135+I154+I155</f>
        <v>113448.26999999999</v>
      </c>
      <c r="J162" s="76">
        <f>J69+J80+J124+J135+J154+J155</f>
        <v>0</v>
      </c>
      <c r="K162" s="77">
        <f>K69+K80+K124+K135+K154+K155</f>
        <v>0</v>
      </c>
      <c r="L162" s="71">
        <f t="shared" si="53"/>
        <v>-100</v>
      </c>
      <c r="M162" s="72">
        <v>0</v>
      </c>
      <c r="N162" s="2"/>
    </row>
    <row r="163" spans="1:15" s="15" customFormat="1" ht="70.5" hidden="1" customHeight="1">
      <c r="A163" s="601" t="s">
        <v>80</v>
      </c>
      <c r="B163" s="602"/>
      <c r="C163" s="602"/>
      <c r="D163" s="602"/>
      <c r="E163" s="602"/>
      <c r="F163" s="603"/>
      <c r="G163" s="43"/>
      <c r="H163" s="38"/>
      <c r="I163" s="79">
        <f>SUM(I165:I171)</f>
        <v>1640680</v>
      </c>
      <c r="J163" s="80">
        <f>SUM(J165:J171)</f>
        <v>845232</v>
      </c>
      <c r="K163" s="81">
        <f>SUM(K165:K171)</f>
        <v>845232</v>
      </c>
      <c r="L163" s="82">
        <f t="shared" si="53"/>
        <v>-48.482824194846039</v>
      </c>
      <c r="M163" s="83">
        <f t="shared" si="54"/>
        <v>0</v>
      </c>
      <c r="N163" s="2"/>
    </row>
    <row r="164" spans="1:15" s="2" customFormat="1" ht="18.75" hidden="1" customHeight="1">
      <c r="A164" s="599" t="s">
        <v>39</v>
      </c>
      <c r="B164" s="600"/>
      <c r="C164" s="600"/>
      <c r="D164" s="600"/>
      <c r="E164" s="600"/>
      <c r="F164" s="600"/>
      <c r="G164" s="40"/>
      <c r="H164" s="39"/>
      <c r="I164" s="66"/>
      <c r="J164" s="61"/>
      <c r="K164" s="60"/>
      <c r="L164" s="306"/>
      <c r="M164" s="307"/>
      <c r="N164" s="15"/>
    </row>
    <row r="165" spans="1:15" s="15" customFormat="1" ht="46.5" hidden="1" customHeight="1">
      <c r="A165" s="520" t="s">
        <v>219</v>
      </c>
      <c r="B165" s="521"/>
      <c r="C165" s="521"/>
      <c r="D165" s="521"/>
      <c r="E165" s="521"/>
      <c r="F165" s="522"/>
      <c r="G165" s="145" t="s">
        <v>209</v>
      </c>
      <c r="H165" s="146">
        <v>60140</v>
      </c>
      <c r="I165" s="267">
        <f>I119+I131+I139+I147</f>
        <v>40000</v>
      </c>
      <c r="J165" s="267">
        <f>J119+J131+J139+J147</f>
        <v>25000</v>
      </c>
      <c r="K165" s="267">
        <f>K119+K131+K139+K147</f>
        <v>25000</v>
      </c>
      <c r="L165" s="268">
        <f t="shared" ref="L165:L171" si="56">K165/I165*100-100</f>
        <v>-37.5</v>
      </c>
      <c r="M165" s="269">
        <f t="shared" ref="M165:M168" si="57">K165/J165*100-100</f>
        <v>0</v>
      </c>
      <c r="N165" s="2"/>
    </row>
    <row r="166" spans="1:15" s="15" customFormat="1" ht="42" hidden="1" customHeight="1">
      <c r="A166" s="520" t="s">
        <v>194</v>
      </c>
      <c r="B166" s="521"/>
      <c r="C166" s="521"/>
      <c r="D166" s="521"/>
      <c r="E166" s="521"/>
      <c r="F166" s="522"/>
      <c r="G166" s="145" t="s">
        <v>220</v>
      </c>
      <c r="H166" s="146">
        <v>60140</v>
      </c>
      <c r="I166" s="267">
        <f t="shared" ref="I166:K166" si="58">I118+I132</f>
        <v>50000</v>
      </c>
      <c r="J166" s="270">
        <f t="shared" si="58"/>
        <v>50000</v>
      </c>
      <c r="K166" s="267">
        <f t="shared" si="58"/>
        <v>50000</v>
      </c>
      <c r="L166" s="268">
        <f t="shared" si="56"/>
        <v>0</v>
      </c>
      <c r="M166" s="269">
        <f t="shared" si="57"/>
        <v>0</v>
      </c>
      <c r="N166" s="2"/>
    </row>
    <row r="167" spans="1:15" s="15" customFormat="1" ht="42" hidden="1" customHeight="1">
      <c r="A167" s="520" t="s">
        <v>218</v>
      </c>
      <c r="B167" s="521"/>
      <c r="C167" s="521"/>
      <c r="D167" s="521"/>
      <c r="E167" s="521"/>
      <c r="F167" s="522"/>
      <c r="G167" s="145" t="s">
        <v>206</v>
      </c>
      <c r="H167" s="146">
        <v>60140</v>
      </c>
      <c r="I167" s="267">
        <f>I111+I141+I148</f>
        <v>1270000</v>
      </c>
      <c r="J167" s="267">
        <f>J111+J141+J148</f>
        <v>532232</v>
      </c>
      <c r="K167" s="267">
        <f>K111+K141+K148</f>
        <v>532232</v>
      </c>
      <c r="L167" s="268">
        <f t="shared" si="56"/>
        <v>-58.091968503937011</v>
      </c>
      <c r="M167" s="269">
        <f t="shared" si="57"/>
        <v>0</v>
      </c>
      <c r="N167" s="2"/>
    </row>
    <row r="168" spans="1:15" s="15" customFormat="1" ht="42" hidden="1" customHeight="1">
      <c r="A168" s="520" t="s">
        <v>218</v>
      </c>
      <c r="B168" s="521"/>
      <c r="C168" s="521"/>
      <c r="D168" s="521"/>
      <c r="E168" s="521"/>
      <c r="F168" s="522"/>
      <c r="G168" s="145" t="s">
        <v>207</v>
      </c>
      <c r="H168" s="146">
        <v>60140</v>
      </c>
      <c r="I168" s="267">
        <f>I88+I120+I121+I133+I140+I149+I150</f>
        <v>235500</v>
      </c>
      <c r="J168" s="267">
        <f>J88+J120+J121+J133+J140+J149+J150</f>
        <v>238000</v>
      </c>
      <c r="K168" s="267">
        <f>K88+K120+K121+K133+K140+K149+K150</f>
        <v>238000</v>
      </c>
      <c r="L168" s="268">
        <f t="shared" si="56"/>
        <v>1.0615711252653881</v>
      </c>
      <c r="M168" s="269">
        <f t="shared" si="57"/>
        <v>0</v>
      </c>
      <c r="N168" s="2"/>
    </row>
    <row r="169" spans="1:15" s="15" customFormat="1" ht="42" hidden="1" customHeight="1">
      <c r="A169" s="520" t="s">
        <v>195</v>
      </c>
      <c r="B169" s="521"/>
      <c r="C169" s="521"/>
      <c r="D169" s="521"/>
      <c r="E169" s="521"/>
      <c r="F169" s="522"/>
      <c r="G169" s="145" t="s">
        <v>196</v>
      </c>
      <c r="H169" s="146">
        <v>60140</v>
      </c>
      <c r="I169" s="267">
        <f t="shared" ref="I169:K169" si="59">I112</f>
        <v>0</v>
      </c>
      <c r="J169" s="270">
        <f t="shared" si="59"/>
        <v>0</v>
      </c>
      <c r="K169" s="267">
        <f t="shared" si="59"/>
        <v>0</v>
      </c>
      <c r="L169" s="268">
        <v>0</v>
      </c>
      <c r="M169" s="269">
        <v>0</v>
      </c>
      <c r="N169" s="2"/>
    </row>
    <row r="170" spans="1:15" s="15" customFormat="1" ht="61.5" hidden="1" customHeight="1">
      <c r="A170" s="520" t="s">
        <v>197</v>
      </c>
      <c r="B170" s="521"/>
      <c r="C170" s="521"/>
      <c r="D170" s="521"/>
      <c r="E170" s="521"/>
      <c r="F170" s="522"/>
      <c r="G170" s="145" t="s">
        <v>198</v>
      </c>
      <c r="H170" s="146">
        <v>60140</v>
      </c>
      <c r="I170" s="267">
        <f t="shared" ref="I170:K170" si="60">I142</f>
        <v>0</v>
      </c>
      <c r="J170" s="270">
        <f t="shared" si="60"/>
        <v>0</v>
      </c>
      <c r="K170" s="267">
        <f t="shared" si="60"/>
        <v>0</v>
      </c>
      <c r="L170" s="268">
        <v>0</v>
      </c>
      <c r="M170" s="269">
        <v>0</v>
      </c>
      <c r="N170" s="2"/>
    </row>
    <row r="171" spans="1:15" s="15" customFormat="1" ht="61.5" hidden="1" customHeight="1">
      <c r="A171" s="520" t="s">
        <v>203</v>
      </c>
      <c r="B171" s="521"/>
      <c r="C171" s="521"/>
      <c r="D171" s="521"/>
      <c r="E171" s="521"/>
      <c r="F171" s="522"/>
      <c r="G171" s="145" t="s">
        <v>202</v>
      </c>
      <c r="H171" s="146">
        <v>60140</v>
      </c>
      <c r="I171" s="267">
        <f t="shared" ref="I171:K171" si="61">I127</f>
        <v>45180</v>
      </c>
      <c r="J171" s="270">
        <f t="shared" si="61"/>
        <v>0</v>
      </c>
      <c r="K171" s="267">
        <f t="shared" si="61"/>
        <v>0</v>
      </c>
      <c r="L171" s="268">
        <f t="shared" si="56"/>
        <v>-100</v>
      </c>
      <c r="M171" s="269">
        <v>0</v>
      </c>
      <c r="N171" s="2"/>
    </row>
    <row r="172" spans="1:15" ht="14.2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1:15" s="59" customFormat="1" ht="21.75" customHeight="1">
      <c r="A173" s="608" t="s">
        <v>161</v>
      </c>
      <c r="B173" s="608"/>
      <c r="C173" s="608"/>
      <c r="D173" s="608"/>
      <c r="E173" s="608"/>
      <c r="F173" s="608"/>
      <c r="G173" s="608"/>
      <c r="H173" s="608"/>
      <c r="I173" s="608"/>
      <c r="J173" s="608"/>
      <c r="K173" s="608"/>
      <c r="L173" s="608"/>
      <c r="M173" s="608"/>
    </row>
    <row r="174" spans="1:15" s="59" customFormat="1" ht="5.25" customHeight="1">
      <c r="A174" s="313"/>
      <c r="B174" s="313"/>
      <c r="C174" s="313"/>
      <c r="D174" s="313"/>
      <c r="E174" s="313"/>
      <c r="F174" s="313"/>
      <c r="G174" s="313"/>
      <c r="H174" s="313"/>
      <c r="I174" s="313"/>
      <c r="J174" s="313"/>
      <c r="K174" s="313"/>
      <c r="L174" s="313"/>
      <c r="M174" s="313"/>
    </row>
    <row r="175" spans="1:15" s="334" customFormat="1" ht="18.75">
      <c r="A175" s="609" t="s">
        <v>246</v>
      </c>
      <c r="B175" s="610"/>
      <c r="C175" s="610"/>
      <c r="D175" s="610"/>
      <c r="E175" s="610"/>
      <c r="F175" s="610"/>
      <c r="G175" s="610"/>
      <c r="H175" s="610"/>
      <c r="I175" s="610"/>
      <c r="J175" s="610"/>
      <c r="K175" s="610"/>
      <c r="L175" s="610"/>
      <c r="M175" s="610"/>
      <c r="N175" s="610"/>
      <c r="O175" s="610"/>
    </row>
    <row r="176" spans="1:15" ht="18.75">
      <c r="A176" s="611"/>
      <c r="B176" s="612"/>
      <c r="C176" s="612"/>
      <c r="D176" s="612"/>
      <c r="E176" s="612"/>
      <c r="F176" s="612"/>
      <c r="G176" s="612"/>
      <c r="H176" s="612"/>
      <c r="I176" s="612"/>
      <c r="J176" s="612"/>
      <c r="K176" s="612"/>
      <c r="L176" s="612"/>
      <c r="M176" s="612"/>
      <c r="N176" s="612"/>
      <c r="O176" s="612"/>
    </row>
    <row r="177" spans="1:15" ht="18.75">
      <c r="A177" s="613" t="s">
        <v>291</v>
      </c>
      <c r="B177" s="612"/>
      <c r="C177" s="612"/>
      <c r="D177" s="612"/>
      <c r="E177" s="612"/>
      <c r="F177" s="612"/>
      <c r="G177" s="612"/>
      <c r="H177" s="612"/>
      <c r="I177" s="612"/>
      <c r="J177" s="612"/>
      <c r="K177" s="612"/>
      <c r="L177" s="612"/>
      <c r="M177" s="612"/>
      <c r="N177" s="612"/>
      <c r="O177" s="612"/>
    </row>
    <row r="178" spans="1:15">
      <c r="A178" s="314" t="s">
        <v>247</v>
      </c>
    </row>
    <row r="179" spans="1:15">
      <c r="A179" s="606" t="s">
        <v>248</v>
      </c>
      <c r="B179" s="612"/>
      <c r="C179" s="612"/>
      <c r="D179" s="612"/>
      <c r="E179" s="612"/>
      <c r="F179" s="612"/>
      <c r="G179" s="612"/>
      <c r="H179" s="612"/>
      <c r="I179" s="612"/>
      <c r="J179" s="612"/>
      <c r="K179" s="612"/>
      <c r="L179" s="612"/>
      <c r="M179" s="612"/>
      <c r="N179" s="612"/>
      <c r="O179" s="612"/>
    </row>
    <row r="180" spans="1:15">
      <c r="A180" s="606" t="s">
        <v>249</v>
      </c>
      <c r="B180" s="612"/>
      <c r="C180" s="612"/>
      <c r="D180" s="612"/>
      <c r="E180" s="612"/>
      <c r="F180" s="612"/>
      <c r="G180" s="612"/>
      <c r="H180" s="612"/>
      <c r="I180" s="612"/>
      <c r="J180" s="612"/>
      <c r="K180" s="612"/>
      <c r="L180" s="612"/>
      <c r="M180" s="612"/>
      <c r="N180" s="612"/>
      <c r="O180" s="612"/>
    </row>
    <row r="181" spans="1:15">
      <c r="A181" s="606" t="s">
        <v>250</v>
      </c>
      <c r="B181" s="612"/>
      <c r="C181" s="612"/>
      <c r="D181" s="612"/>
      <c r="E181" s="612"/>
      <c r="F181" s="612"/>
      <c r="G181" s="612"/>
      <c r="H181" s="612"/>
      <c r="I181" s="612"/>
      <c r="J181" s="612"/>
      <c r="K181" s="612"/>
      <c r="L181" s="612"/>
      <c r="M181" s="612"/>
      <c r="N181" s="612"/>
      <c r="O181" s="612"/>
    </row>
    <row r="182" spans="1:15" ht="7.5" customHeight="1">
      <c r="A182" s="315"/>
    </row>
    <row r="183" spans="1:15" s="335" customFormat="1" ht="15.75">
      <c r="A183" s="606" t="s">
        <v>251</v>
      </c>
      <c r="B183" s="607"/>
      <c r="C183" s="607"/>
      <c r="D183" s="607"/>
      <c r="E183" s="607"/>
      <c r="F183" s="607"/>
      <c r="G183" s="607"/>
      <c r="H183" s="607"/>
      <c r="I183" s="607"/>
      <c r="J183" s="607"/>
      <c r="K183" s="607"/>
      <c r="L183" s="607"/>
      <c r="M183" s="607"/>
      <c r="N183" s="607"/>
      <c r="O183" s="607"/>
    </row>
    <row r="184" spans="1:15" s="335" customFormat="1" ht="15.75">
      <c r="A184" s="606" t="s">
        <v>252</v>
      </c>
      <c r="B184" s="607"/>
      <c r="C184" s="607"/>
      <c r="D184" s="607"/>
      <c r="E184" s="607"/>
      <c r="F184" s="607"/>
      <c r="G184" s="607"/>
      <c r="H184" s="607"/>
      <c r="I184" s="607"/>
      <c r="J184" s="607"/>
      <c r="K184" s="607"/>
      <c r="L184" s="607"/>
      <c r="M184" s="607"/>
      <c r="N184" s="607"/>
      <c r="O184" s="607"/>
    </row>
    <row r="185" spans="1:15" ht="15.75" thickBot="1">
      <c r="A185" s="316"/>
    </row>
    <row r="186" spans="1:15" ht="29.25" customHeight="1" thickBot="1">
      <c r="A186" s="618" t="s">
        <v>253</v>
      </c>
      <c r="B186" s="616" t="s">
        <v>254</v>
      </c>
      <c r="C186" s="621"/>
      <c r="D186" s="617"/>
      <c r="E186" s="616" t="s">
        <v>255</v>
      </c>
      <c r="F186" s="617"/>
      <c r="G186" s="625" t="s">
        <v>256</v>
      </c>
      <c r="H186" s="626"/>
      <c r="I186" s="626"/>
      <c r="J186" s="626"/>
      <c r="K186" s="626"/>
      <c r="L186" s="626"/>
      <c r="M186" s="626"/>
      <c r="N186" s="627"/>
    </row>
    <row r="187" spans="1:15" ht="15.75" thickBot="1">
      <c r="A187" s="619"/>
      <c r="B187" s="622"/>
      <c r="C187" s="623"/>
      <c r="D187" s="624"/>
      <c r="E187" s="622"/>
      <c r="F187" s="624"/>
      <c r="G187" s="618" t="s">
        <v>257</v>
      </c>
      <c r="H187" s="631" t="s">
        <v>258</v>
      </c>
      <c r="I187" s="632"/>
      <c r="J187" s="618" t="s">
        <v>259</v>
      </c>
      <c r="K187" s="618" t="s">
        <v>260</v>
      </c>
      <c r="L187" s="618" t="s">
        <v>261</v>
      </c>
      <c r="M187" s="618" t="s">
        <v>262</v>
      </c>
      <c r="N187" s="618" t="s">
        <v>263</v>
      </c>
    </row>
    <row r="188" spans="1:15" ht="76.5" customHeight="1">
      <c r="A188" s="619"/>
      <c r="B188" s="322" t="s">
        <v>264</v>
      </c>
      <c r="C188" s="322" t="s">
        <v>266</v>
      </c>
      <c r="D188" s="321" t="s">
        <v>268</v>
      </c>
      <c r="E188" s="321" t="s">
        <v>268</v>
      </c>
      <c r="F188" s="321" t="s">
        <v>268</v>
      </c>
      <c r="G188" s="619"/>
      <c r="H188" s="618" t="s">
        <v>269</v>
      </c>
      <c r="I188" s="618" t="s">
        <v>270</v>
      </c>
      <c r="J188" s="619"/>
      <c r="K188" s="619"/>
      <c r="L188" s="619"/>
      <c r="M188" s="619"/>
      <c r="N188" s="619"/>
    </row>
    <row r="189" spans="1:15" ht="34.5" customHeight="1" thickBot="1">
      <c r="A189" s="619"/>
      <c r="B189" s="319" t="s">
        <v>265</v>
      </c>
      <c r="C189" s="319" t="s">
        <v>267</v>
      </c>
      <c r="D189" s="321" t="s">
        <v>265</v>
      </c>
      <c r="E189" s="321" t="s">
        <v>265</v>
      </c>
      <c r="F189" s="321" t="s">
        <v>265</v>
      </c>
      <c r="G189" s="619"/>
      <c r="H189" s="619"/>
      <c r="I189" s="619"/>
      <c r="J189" s="619"/>
      <c r="K189" s="619"/>
      <c r="L189" s="619"/>
      <c r="M189" s="619"/>
      <c r="N189" s="619"/>
    </row>
    <row r="190" spans="1:15" ht="0.75" customHeight="1" thickBot="1">
      <c r="A190" s="620"/>
      <c r="B190" s="318"/>
      <c r="C190" s="318"/>
      <c r="D190" s="323"/>
      <c r="E190" s="323"/>
      <c r="F190" s="323"/>
      <c r="G190" s="620"/>
      <c r="H190" s="620"/>
      <c r="I190" s="620"/>
      <c r="J190" s="620"/>
      <c r="K190" s="620"/>
      <c r="L190" s="620"/>
      <c r="M190" s="620"/>
      <c r="N190" s="620"/>
    </row>
    <row r="191" spans="1:15" ht="15.75" thickBot="1">
      <c r="A191" s="320">
        <v>1</v>
      </c>
      <c r="B191" s="318">
        <v>2</v>
      </c>
      <c r="C191" s="318">
        <v>3</v>
      </c>
      <c r="D191" s="318">
        <v>4</v>
      </c>
      <c r="E191" s="318">
        <v>5</v>
      </c>
      <c r="F191" s="318">
        <v>6</v>
      </c>
      <c r="G191" s="318">
        <v>7</v>
      </c>
      <c r="H191" s="318">
        <v>8</v>
      </c>
      <c r="I191" s="318">
        <v>9</v>
      </c>
      <c r="J191" s="318">
        <v>10</v>
      </c>
      <c r="K191" s="318">
        <v>11</v>
      </c>
      <c r="L191" s="318">
        <v>12</v>
      </c>
      <c r="M191" s="318">
        <v>13</v>
      </c>
      <c r="N191" s="318">
        <v>14</v>
      </c>
    </row>
    <row r="192" spans="1:15" ht="44.25" customHeight="1" thickBot="1">
      <c r="A192" s="614">
        <v>1.96560000132258E+44</v>
      </c>
      <c r="B192" s="614" t="s">
        <v>271</v>
      </c>
      <c r="C192" s="614" t="s">
        <v>272</v>
      </c>
      <c r="D192" s="614"/>
      <c r="E192" s="614"/>
      <c r="F192" s="614"/>
      <c r="G192" s="324"/>
      <c r="H192" s="324"/>
      <c r="I192" s="324"/>
      <c r="J192" s="324"/>
      <c r="K192" s="324"/>
      <c r="L192" s="324"/>
      <c r="M192" s="324"/>
      <c r="N192" s="324"/>
    </row>
    <row r="193" spans="1:15" ht="15.75" thickBot="1">
      <c r="A193" s="615"/>
      <c r="B193" s="615"/>
      <c r="C193" s="615"/>
      <c r="D193" s="615"/>
      <c r="E193" s="615"/>
      <c r="F193" s="615"/>
      <c r="G193" s="324"/>
      <c r="H193" s="324"/>
      <c r="I193" s="324"/>
      <c r="J193" s="324"/>
      <c r="K193" s="324"/>
      <c r="L193" s="324"/>
      <c r="M193" s="324"/>
      <c r="N193" s="324"/>
    </row>
    <row r="194" spans="1:15" ht="15.75" thickBot="1">
      <c r="A194" s="614"/>
      <c r="B194" s="614"/>
      <c r="C194" s="614"/>
      <c r="D194" s="614"/>
      <c r="E194" s="614"/>
      <c r="F194" s="614"/>
      <c r="G194" s="324"/>
      <c r="H194" s="324"/>
      <c r="I194" s="324"/>
      <c r="J194" s="324"/>
      <c r="K194" s="324"/>
      <c r="L194" s="324"/>
      <c r="M194" s="324"/>
      <c r="N194" s="324"/>
    </row>
    <row r="195" spans="1:15" ht="15.75" thickBot="1">
      <c r="A195" s="615"/>
      <c r="B195" s="615"/>
      <c r="C195" s="615"/>
      <c r="D195" s="615"/>
      <c r="E195" s="615"/>
      <c r="F195" s="615"/>
      <c r="G195" s="324"/>
      <c r="H195" s="324"/>
      <c r="I195" s="324"/>
      <c r="J195" s="324"/>
      <c r="K195" s="324"/>
      <c r="L195" s="324"/>
      <c r="M195" s="324"/>
      <c r="N195" s="324"/>
    </row>
    <row r="196" spans="1:15">
      <c r="A196" s="316"/>
    </row>
    <row r="197" spans="1:15" s="336" customFormat="1" ht="15.75">
      <c r="A197" s="606" t="s">
        <v>273</v>
      </c>
      <c r="B197" s="607"/>
      <c r="C197" s="607"/>
      <c r="D197" s="607"/>
      <c r="E197" s="607"/>
      <c r="F197" s="607"/>
      <c r="G197" s="607"/>
      <c r="H197" s="607"/>
      <c r="I197" s="607"/>
      <c r="J197" s="607"/>
      <c r="K197" s="607"/>
      <c r="L197" s="607"/>
      <c r="M197" s="607"/>
      <c r="N197" s="607"/>
      <c r="O197" s="607"/>
    </row>
    <row r="198" spans="1:15" ht="0.75" customHeight="1">
      <c r="A198" s="607"/>
      <c r="B198" s="607"/>
      <c r="C198" s="607"/>
      <c r="D198" s="607"/>
      <c r="E198" s="607"/>
      <c r="F198" s="607"/>
      <c r="G198" s="607"/>
      <c r="H198" s="607"/>
      <c r="I198" s="607"/>
      <c r="J198" s="607"/>
      <c r="K198" s="607"/>
      <c r="L198" s="607"/>
      <c r="M198" s="607"/>
      <c r="N198" s="607"/>
      <c r="O198" s="607"/>
    </row>
    <row r="199" spans="1:15" ht="15.75" thickBot="1">
      <c r="A199" s="316"/>
    </row>
    <row r="200" spans="1:15" ht="33.75" customHeight="1" thickBot="1">
      <c r="A200" s="618" t="s">
        <v>253</v>
      </c>
      <c r="B200" s="616" t="s">
        <v>254</v>
      </c>
      <c r="C200" s="621"/>
      <c r="D200" s="617"/>
      <c r="E200" s="616" t="s">
        <v>275</v>
      </c>
      <c r="F200" s="617"/>
      <c r="G200" s="625" t="s">
        <v>277</v>
      </c>
      <c r="H200" s="626"/>
      <c r="I200" s="626"/>
      <c r="J200" s="626"/>
      <c r="K200" s="626"/>
      <c r="L200" s="626"/>
      <c r="M200" s="626"/>
      <c r="N200" s="627"/>
      <c r="O200" s="628" t="s">
        <v>278</v>
      </c>
    </row>
    <row r="201" spans="1:15" ht="22.5" customHeight="1" thickBot="1">
      <c r="A201" s="619"/>
      <c r="B201" s="622"/>
      <c r="C201" s="623"/>
      <c r="D201" s="624"/>
      <c r="E201" s="622" t="s">
        <v>276</v>
      </c>
      <c r="F201" s="624"/>
      <c r="G201" s="618" t="s">
        <v>257</v>
      </c>
      <c r="H201" s="631" t="s">
        <v>258</v>
      </c>
      <c r="I201" s="632"/>
      <c r="J201" s="321" t="s">
        <v>279</v>
      </c>
      <c r="K201" s="618" t="s">
        <v>260</v>
      </c>
      <c r="L201" s="628" t="s">
        <v>261</v>
      </c>
      <c r="M201" s="628" t="s">
        <v>262</v>
      </c>
      <c r="N201" s="618" t="s">
        <v>263</v>
      </c>
      <c r="O201" s="629"/>
    </row>
    <row r="202" spans="1:15" ht="75.75" customHeight="1">
      <c r="A202" s="619"/>
      <c r="B202" s="322" t="s">
        <v>264</v>
      </c>
      <c r="C202" s="322" t="s">
        <v>266</v>
      </c>
      <c r="D202" s="321" t="s">
        <v>268</v>
      </c>
      <c r="E202" s="321" t="s">
        <v>268</v>
      </c>
      <c r="F202" s="321" t="s">
        <v>268</v>
      </c>
      <c r="G202" s="619"/>
      <c r="H202" s="618" t="s">
        <v>269</v>
      </c>
      <c r="I202" s="618" t="s">
        <v>270</v>
      </c>
      <c r="J202" s="321" t="s">
        <v>280</v>
      </c>
      <c r="K202" s="619"/>
      <c r="L202" s="629"/>
      <c r="M202" s="629"/>
      <c r="N202" s="619"/>
      <c r="O202" s="629"/>
    </row>
    <row r="203" spans="1:15" ht="35.25" customHeight="1" thickBot="1">
      <c r="A203" s="619"/>
      <c r="B203" s="319" t="s">
        <v>267</v>
      </c>
      <c r="C203" s="319" t="s">
        <v>267</v>
      </c>
      <c r="D203" s="321" t="s">
        <v>265</v>
      </c>
      <c r="E203" s="321" t="s">
        <v>265</v>
      </c>
      <c r="F203" s="321" t="s">
        <v>265</v>
      </c>
      <c r="G203" s="619"/>
      <c r="H203" s="619"/>
      <c r="I203" s="619"/>
      <c r="J203" s="325"/>
      <c r="K203" s="619"/>
      <c r="L203" s="629"/>
      <c r="M203" s="629"/>
      <c r="N203" s="619"/>
      <c r="O203" s="629"/>
    </row>
    <row r="204" spans="1:15" ht="3" customHeight="1" thickBot="1">
      <c r="A204" s="620"/>
      <c r="B204" s="318"/>
      <c r="C204" s="318"/>
      <c r="D204" s="323"/>
      <c r="E204" s="323"/>
      <c r="F204" s="323"/>
      <c r="G204" s="620"/>
      <c r="H204" s="620"/>
      <c r="I204" s="620"/>
      <c r="J204" s="323"/>
      <c r="K204" s="620"/>
      <c r="L204" s="630"/>
      <c r="M204" s="630"/>
      <c r="N204" s="620"/>
      <c r="O204" s="630"/>
    </row>
    <row r="205" spans="1:15" ht="15.75" thickBot="1">
      <c r="A205" s="320">
        <v>1</v>
      </c>
      <c r="B205" s="318">
        <v>2</v>
      </c>
      <c r="C205" s="318">
        <v>3</v>
      </c>
      <c r="D205" s="318">
        <v>4</v>
      </c>
      <c r="E205" s="318">
        <v>5</v>
      </c>
      <c r="F205" s="318">
        <v>6</v>
      </c>
      <c r="G205" s="318">
        <v>7</v>
      </c>
      <c r="H205" s="318">
        <v>8</v>
      </c>
      <c r="I205" s="318">
        <v>9</v>
      </c>
      <c r="J205" s="318">
        <v>10</v>
      </c>
      <c r="K205" s="318">
        <v>11</v>
      </c>
      <c r="L205" s="318">
        <v>12</v>
      </c>
      <c r="M205" s="318">
        <v>13</v>
      </c>
      <c r="N205" s="318">
        <v>14</v>
      </c>
      <c r="O205" s="318">
        <v>15</v>
      </c>
    </row>
    <row r="206" spans="1:15" ht="44.25" customHeight="1" thickBot="1">
      <c r="A206" s="614">
        <v>1.96560000132258E+44</v>
      </c>
      <c r="B206" s="614" t="s">
        <v>271</v>
      </c>
      <c r="C206" s="614" t="s">
        <v>272</v>
      </c>
      <c r="D206" s="614"/>
      <c r="E206" s="614"/>
      <c r="F206" s="614"/>
      <c r="G206" s="324" t="s">
        <v>281</v>
      </c>
      <c r="H206" s="324" t="s">
        <v>282</v>
      </c>
      <c r="I206" s="324">
        <v>792</v>
      </c>
      <c r="J206" s="324">
        <v>3570</v>
      </c>
      <c r="K206" s="324">
        <v>2871</v>
      </c>
      <c r="L206" s="324">
        <v>15</v>
      </c>
      <c r="M206" s="324"/>
      <c r="N206" s="324"/>
      <c r="O206" s="324">
        <v>75</v>
      </c>
    </row>
    <row r="207" spans="1:15" ht="15.75" thickBot="1">
      <c r="A207" s="615"/>
      <c r="B207" s="615"/>
      <c r="C207" s="615"/>
      <c r="D207" s="615"/>
      <c r="E207" s="615"/>
      <c r="F207" s="615"/>
      <c r="G207" s="324"/>
      <c r="H207" s="324"/>
      <c r="I207" s="324"/>
      <c r="J207" s="324"/>
      <c r="K207" s="324"/>
      <c r="L207" s="324"/>
      <c r="M207" s="324"/>
      <c r="N207" s="324"/>
      <c r="O207" s="324"/>
    </row>
    <row r="208" spans="1:15" ht="15.75" thickBot="1">
      <c r="A208" s="614"/>
      <c r="B208" s="614"/>
      <c r="C208" s="614"/>
      <c r="D208" s="614"/>
      <c r="E208" s="614"/>
      <c r="F208" s="614"/>
      <c r="G208" s="324"/>
      <c r="H208" s="324"/>
      <c r="I208" s="324"/>
      <c r="J208" s="324"/>
      <c r="K208" s="324"/>
      <c r="L208" s="324"/>
      <c r="M208" s="324"/>
      <c r="N208" s="324"/>
      <c r="O208" s="324"/>
    </row>
    <row r="209" spans="1:15" ht="15.75" thickBot="1">
      <c r="A209" s="615"/>
      <c r="B209" s="615"/>
      <c r="C209" s="615"/>
      <c r="D209" s="615"/>
      <c r="E209" s="615"/>
      <c r="F209" s="615"/>
      <c r="G209" s="324"/>
      <c r="H209" s="324"/>
      <c r="I209" s="324"/>
      <c r="J209" s="324"/>
      <c r="K209" s="324"/>
      <c r="L209" s="324"/>
      <c r="M209" s="324"/>
      <c r="N209" s="324"/>
      <c r="O209" s="324"/>
    </row>
    <row r="210" spans="1:15">
      <c r="A210" s="316"/>
    </row>
    <row r="211" spans="1:15">
      <c r="A211" s="316"/>
    </row>
    <row r="212" spans="1:15" ht="18.75">
      <c r="A212" s="613" t="s">
        <v>283</v>
      </c>
      <c r="B212" s="612"/>
      <c r="C212" s="612"/>
      <c r="D212" s="612"/>
      <c r="E212" s="612"/>
      <c r="F212" s="612"/>
      <c r="G212" s="612"/>
      <c r="H212" s="612"/>
      <c r="I212" s="612"/>
      <c r="J212" s="612"/>
      <c r="K212" s="612"/>
      <c r="L212" s="612"/>
      <c r="M212" s="612"/>
      <c r="N212" s="612"/>
      <c r="O212" s="612"/>
    </row>
    <row r="213" spans="1:15">
      <c r="A213" s="314" t="s">
        <v>247</v>
      </c>
    </row>
    <row r="214" spans="1:15">
      <c r="A214" s="606" t="s">
        <v>284</v>
      </c>
      <c r="B214" s="612"/>
      <c r="C214" s="612"/>
      <c r="D214" s="612"/>
      <c r="E214" s="612"/>
      <c r="F214" s="612"/>
      <c r="G214" s="612"/>
      <c r="H214" s="612"/>
      <c r="I214" s="612"/>
      <c r="J214" s="612"/>
      <c r="K214" s="612"/>
      <c r="L214" s="612"/>
      <c r="M214" s="612"/>
      <c r="N214" s="612"/>
      <c r="O214" s="612"/>
    </row>
    <row r="215" spans="1:15">
      <c r="A215" s="606" t="s">
        <v>285</v>
      </c>
      <c r="B215" s="612"/>
      <c r="C215" s="612"/>
      <c r="D215" s="612"/>
      <c r="E215" s="612"/>
      <c r="F215" s="612"/>
      <c r="G215" s="612"/>
      <c r="H215" s="612"/>
      <c r="I215" s="612"/>
      <c r="J215" s="612"/>
      <c r="K215" s="612"/>
      <c r="L215" s="612"/>
      <c r="M215" s="612"/>
      <c r="N215" s="612"/>
      <c r="O215" s="612"/>
    </row>
    <row r="216" spans="1:15">
      <c r="A216" s="606" t="s">
        <v>250</v>
      </c>
      <c r="B216" s="612"/>
      <c r="C216" s="612"/>
      <c r="D216" s="612"/>
      <c r="E216" s="612"/>
      <c r="F216" s="612"/>
      <c r="G216" s="612"/>
      <c r="H216" s="612"/>
      <c r="I216" s="612"/>
      <c r="J216" s="612"/>
      <c r="K216" s="612"/>
      <c r="L216" s="612"/>
      <c r="M216" s="612"/>
      <c r="N216" s="612"/>
      <c r="O216" s="612"/>
    </row>
    <row r="217" spans="1:15" ht="6.75" customHeight="1">
      <c r="A217" s="315"/>
    </row>
    <row r="218" spans="1:15" s="335" customFormat="1" ht="15.75">
      <c r="A218" s="606" t="s">
        <v>251</v>
      </c>
      <c r="B218" s="607"/>
      <c r="C218" s="607"/>
      <c r="D218" s="607"/>
      <c r="E218" s="607"/>
      <c r="F218" s="607"/>
      <c r="G218" s="607"/>
      <c r="H218" s="607"/>
      <c r="I218" s="607"/>
      <c r="J218" s="607"/>
      <c r="K218" s="607"/>
      <c r="L218" s="607"/>
      <c r="M218" s="607"/>
      <c r="N218" s="607"/>
      <c r="O218" s="607"/>
    </row>
    <row r="219" spans="1:15" s="335" customFormat="1" ht="15.75">
      <c r="A219" s="606" t="s">
        <v>252</v>
      </c>
      <c r="B219" s="607"/>
      <c r="C219" s="607"/>
      <c r="D219" s="607"/>
      <c r="E219" s="607"/>
      <c r="F219" s="607"/>
      <c r="G219" s="607"/>
      <c r="H219" s="607"/>
      <c r="I219" s="607"/>
      <c r="J219" s="607"/>
      <c r="K219" s="607"/>
      <c r="L219" s="607"/>
      <c r="M219" s="607"/>
      <c r="N219" s="607"/>
      <c r="O219" s="607"/>
    </row>
    <row r="220" spans="1:15" ht="15.75" thickBot="1">
      <c r="A220" s="316"/>
    </row>
    <row r="221" spans="1:15" ht="29.25" customHeight="1" thickBot="1">
      <c r="A221" s="618" t="s">
        <v>253</v>
      </c>
      <c r="B221" s="616" t="s">
        <v>254</v>
      </c>
      <c r="C221" s="621"/>
      <c r="D221" s="617"/>
      <c r="E221" s="616" t="s">
        <v>255</v>
      </c>
      <c r="F221" s="617"/>
      <c r="G221" s="625" t="s">
        <v>256</v>
      </c>
      <c r="H221" s="626"/>
      <c r="I221" s="626"/>
      <c r="J221" s="626"/>
      <c r="K221" s="626"/>
      <c r="L221" s="626"/>
      <c r="M221" s="626"/>
      <c r="N221" s="627"/>
    </row>
    <row r="222" spans="1:15" ht="15.75" thickBot="1">
      <c r="A222" s="619"/>
      <c r="B222" s="622"/>
      <c r="C222" s="623"/>
      <c r="D222" s="624"/>
      <c r="E222" s="622"/>
      <c r="F222" s="624"/>
      <c r="G222" s="618" t="s">
        <v>257</v>
      </c>
      <c r="H222" s="631" t="s">
        <v>258</v>
      </c>
      <c r="I222" s="632"/>
      <c r="J222" s="618" t="s">
        <v>259</v>
      </c>
      <c r="K222" s="618" t="s">
        <v>260</v>
      </c>
      <c r="L222" s="618" t="s">
        <v>261</v>
      </c>
      <c r="M222" s="618" t="s">
        <v>262</v>
      </c>
      <c r="N222" s="618" t="s">
        <v>263</v>
      </c>
    </row>
    <row r="223" spans="1:15" ht="63.75">
      <c r="A223" s="619"/>
      <c r="B223" s="322" t="s">
        <v>264</v>
      </c>
      <c r="C223" s="322" t="s">
        <v>266</v>
      </c>
      <c r="D223" s="321" t="s">
        <v>268</v>
      </c>
      <c r="E223" s="321" t="s">
        <v>268</v>
      </c>
      <c r="F223" s="321" t="s">
        <v>268</v>
      </c>
      <c r="G223" s="619"/>
      <c r="H223" s="618" t="s">
        <v>269</v>
      </c>
      <c r="I223" s="618" t="s">
        <v>270</v>
      </c>
      <c r="J223" s="619"/>
      <c r="K223" s="619"/>
      <c r="L223" s="619"/>
      <c r="M223" s="619"/>
      <c r="N223" s="619"/>
    </row>
    <row r="224" spans="1:15" ht="23.25" thickBot="1">
      <c r="A224" s="619"/>
      <c r="B224" s="319" t="s">
        <v>265</v>
      </c>
      <c r="C224" s="319" t="s">
        <v>267</v>
      </c>
      <c r="D224" s="321" t="s">
        <v>265</v>
      </c>
      <c r="E224" s="321" t="s">
        <v>265</v>
      </c>
      <c r="F224" s="321" t="s">
        <v>265</v>
      </c>
      <c r="G224" s="619"/>
      <c r="H224" s="619"/>
      <c r="I224" s="619"/>
      <c r="J224" s="619"/>
      <c r="K224" s="619"/>
      <c r="L224" s="619"/>
      <c r="M224" s="619"/>
      <c r="N224" s="619"/>
    </row>
    <row r="225" spans="1:15" ht="3" customHeight="1" thickBot="1">
      <c r="A225" s="620"/>
      <c r="B225" s="318"/>
      <c r="C225" s="318"/>
      <c r="D225" s="323"/>
      <c r="E225" s="323"/>
      <c r="F225" s="323"/>
      <c r="G225" s="620"/>
      <c r="H225" s="620"/>
      <c r="I225" s="620"/>
      <c r="J225" s="620"/>
      <c r="K225" s="620"/>
      <c r="L225" s="620"/>
      <c r="M225" s="620"/>
      <c r="N225" s="620"/>
    </row>
    <row r="226" spans="1:15" ht="15.75" thickBot="1">
      <c r="A226" s="320">
        <v>1</v>
      </c>
      <c r="B226" s="318">
        <v>2</v>
      </c>
      <c r="C226" s="318">
        <v>3</v>
      </c>
      <c r="D226" s="318">
        <v>4</v>
      </c>
      <c r="E226" s="318">
        <v>5</v>
      </c>
      <c r="F226" s="318">
        <v>6</v>
      </c>
      <c r="G226" s="318">
        <v>7</v>
      </c>
      <c r="H226" s="318">
        <v>8</v>
      </c>
      <c r="I226" s="318">
        <v>9</v>
      </c>
      <c r="J226" s="318">
        <v>10</v>
      </c>
      <c r="K226" s="318">
        <v>11</v>
      </c>
      <c r="L226" s="318">
        <v>12</v>
      </c>
      <c r="M226" s="318">
        <v>13</v>
      </c>
      <c r="N226" s="318">
        <v>14</v>
      </c>
    </row>
    <row r="227" spans="1:15" ht="27" customHeight="1" thickBot="1">
      <c r="A227" s="614">
        <v>1.96560000132258E+44</v>
      </c>
      <c r="B227" s="614" t="s">
        <v>271</v>
      </c>
      <c r="C227" s="614" t="s">
        <v>286</v>
      </c>
      <c r="D227" s="614"/>
      <c r="E227" s="614"/>
      <c r="F227" s="614"/>
      <c r="G227" s="324"/>
      <c r="H227" s="324"/>
      <c r="I227" s="324"/>
      <c r="J227" s="324"/>
      <c r="K227" s="324"/>
      <c r="L227" s="324"/>
      <c r="M227" s="324"/>
      <c r="N227" s="324"/>
    </row>
    <row r="228" spans="1:15" ht="14.25" customHeight="1" thickBot="1">
      <c r="A228" s="615"/>
      <c r="B228" s="615"/>
      <c r="C228" s="615"/>
      <c r="D228" s="615"/>
      <c r="E228" s="615"/>
      <c r="F228" s="615"/>
      <c r="G228" s="324"/>
      <c r="H228" s="324"/>
      <c r="I228" s="324"/>
      <c r="J228" s="324"/>
      <c r="K228" s="324"/>
      <c r="L228" s="324"/>
      <c r="M228" s="324"/>
      <c r="N228" s="324"/>
    </row>
    <row r="229" spans="1:15" ht="15.75" thickBot="1">
      <c r="A229" s="614"/>
      <c r="B229" s="614"/>
      <c r="C229" s="614"/>
      <c r="D229" s="614"/>
      <c r="E229" s="614"/>
      <c r="F229" s="614"/>
      <c r="G229" s="324"/>
      <c r="H229" s="324"/>
      <c r="I229" s="324"/>
      <c r="J229" s="324"/>
      <c r="K229" s="324"/>
      <c r="L229" s="324"/>
      <c r="M229" s="324"/>
      <c r="N229" s="324"/>
    </row>
    <row r="230" spans="1:15" ht="15.75" thickBot="1">
      <c r="A230" s="615"/>
      <c r="B230" s="615"/>
      <c r="C230" s="615"/>
      <c r="D230" s="615"/>
      <c r="E230" s="615"/>
      <c r="F230" s="615"/>
      <c r="G230" s="324"/>
      <c r="H230" s="324"/>
      <c r="I230" s="324"/>
      <c r="J230" s="324"/>
      <c r="K230" s="324"/>
      <c r="L230" s="324"/>
      <c r="M230" s="324"/>
      <c r="N230" s="324"/>
    </row>
    <row r="231" spans="1:15">
      <c r="A231" s="316"/>
    </row>
    <row r="232" spans="1:15" s="335" customFormat="1" ht="15.75">
      <c r="A232" s="606" t="s">
        <v>273</v>
      </c>
      <c r="B232" s="607"/>
      <c r="C232" s="607"/>
      <c r="D232" s="607"/>
      <c r="E232" s="607"/>
      <c r="F232" s="607"/>
      <c r="G232" s="607"/>
      <c r="H232" s="607"/>
      <c r="I232" s="607"/>
      <c r="J232" s="607"/>
      <c r="K232" s="607"/>
      <c r="L232" s="607"/>
      <c r="M232" s="607"/>
      <c r="N232" s="607"/>
      <c r="O232" s="607"/>
    </row>
    <row r="233" spans="1:15" s="335" customFormat="1" ht="15.75">
      <c r="A233" s="606" t="s">
        <v>274</v>
      </c>
      <c r="B233" s="607"/>
      <c r="C233" s="607"/>
      <c r="D233" s="607"/>
      <c r="E233" s="607"/>
      <c r="F233" s="607"/>
      <c r="G233" s="607"/>
      <c r="H233" s="607"/>
      <c r="I233" s="607"/>
      <c r="J233" s="607"/>
      <c r="K233" s="607"/>
      <c r="L233" s="607"/>
      <c r="M233" s="607"/>
      <c r="N233" s="607"/>
      <c r="O233" s="607"/>
    </row>
    <row r="234" spans="1:15" ht="15.75" thickBot="1">
      <c r="A234" s="316"/>
    </row>
    <row r="235" spans="1:15" ht="33.75" customHeight="1" thickBot="1">
      <c r="A235" s="618" t="s">
        <v>253</v>
      </c>
      <c r="B235" s="616" t="s">
        <v>254</v>
      </c>
      <c r="C235" s="621"/>
      <c r="D235" s="617"/>
      <c r="E235" s="616" t="s">
        <v>275</v>
      </c>
      <c r="F235" s="617"/>
      <c r="G235" s="625" t="s">
        <v>277</v>
      </c>
      <c r="H235" s="626"/>
      <c r="I235" s="626"/>
      <c r="J235" s="626"/>
      <c r="K235" s="626"/>
      <c r="L235" s="626"/>
      <c r="M235" s="626"/>
      <c r="N235" s="627"/>
      <c r="O235" s="628" t="s">
        <v>278</v>
      </c>
    </row>
    <row r="236" spans="1:15" ht="22.5" customHeight="1" thickBot="1">
      <c r="A236" s="619"/>
      <c r="B236" s="622"/>
      <c r="C236" s="623"/>
      <c r="D236" s="624"/>
      <c r="E236" s="622" t="s">
        <v>276</v>
      </c>
      <c r="F236" s="624"/>
      <c r="G236" s="618" t="s">
        <v>257</v>
      </c>
      <c r="H236" s="631" t="s">
        <v>258</v>
      </c>
      <c r="I236" s="632"/>
      <c r="J236" s="321" t="s">
        <v>279</v>
      </c>
      <c r="K236" s="618" t="s">
        <v>260</v>
      </c>
      <c r="L236" s="628" t="s">
        <v>261</v>
      </c>
      <c r="M236" s="628" t="s">
        <v>262</v>
      </c>
      <c r="N236" s="618" t="s">
        <v>263</v>
      </c>
      <c r="O236" s="629"/>
    </row>
    <row r="237" spans="1:15" ht="75" customHeight="1">
      <c r="A237" s="619"/>
      <c r="B237" s="322" t="s">
        <v>264</v>
      </c>
      <c r="C237" s="322" t="s">
        <v>266</v>
      </c>
      <c r="D237" s="321" t="s">
        <v>268</v>
      </c>
      <c r="E237" s="321" t="s">
        <v>268</v>
      </c>
      <c r="F237" s="321" t="s">
        <v>268</v>
      </c>
      <c r="G237" s="619"/>
      <c r="H237" s="618" t="s">
        <v>269</v>
      </c>
      <c r="I237" s="618" t="s">
        <v>270</v>
      </c>
      <c r="J237" s="321" t="s">
        <v>280</v>
      </c>
      <c r="K237" s="619"/>
      <c r="L237" s="629"/>
      <c r="M237" s="629"/>
      <c r="N237" s="619"/>
      <c r="O237" s="629"/>
    </row>
    <row r="238" spans="1:15" ht="23.25" thickBot="1">
      <c r="A238" s="619"/>
      <c r="B238" s="319" t="s">
        <v>267</v>
      </c>
      <c r="C238" s="319" t="s">
        <v>267</v>
      </c>
      <c r="D238" s="321" t="s">
        <v>265</v>
      </c>
      <c r="E238" s="321" t="s">
        <v>265</v>
      </c>
      <c r="F238" s="321" t="s">
        <v>265</v>
      </c>
      <c r="G238" s="619"/>
      <c r="H238" s="619"/>
      <c r="I238" s="619"/>
      <c r="J238" s="325"/>
      <c r="K238" s="619"/>
      <c r="L238" s="629"/>
      <c r="M238" s="629"/>
      <c r="N238" s="619"/>
      <c r="O238" s="629"/>
    </row>
    <row r="239" spans="1:15" ht="2.25" customHeight="1" thickBot="1">
      <c r="A239" s="620"/>
      <c r="B239" s="318"/>
      <c r="C239" s="318"/>
      <c r="D239" s="323"/>
      <c r="E239" s="323"/>
      <c r="F239" s="323"/>
      <c r="G239" s="620"/>
      <c r="H239" s="620"/>
      <c r="I239" s="620"/>
      <c r="J239" s="323"/>
      <c r="K239" s="620"/>
      <c r="L239" s="630"/>
      <c r="M239" s="630"/>
      <c r="N239" s="620"/>
      <c r="O239" s="630"/>
    </row>
    <row r="240" spans="1:15" ht="15.75" thickBot="1">
      <c r="A240" s="320">
        <v>1</v>
      </c>
      <c r="B240" s="318">
        <v>2</v>
      </c>
      <c r="C240" s="318">
        <v>3</v>
      </c>
      <c r="D240" s="318">
        <v>4</v>
      </c>
      <c r="E240" s="318">
        <v>5</v>
      </c>
      <c r="F240" s="318">
        <v>6</v>
      </c>
      <c r="G240" s="318">
        <v>7</v>
      </c>
      <c r="H240" s="318">
        <v>8</v>
      </c>
      <c r="I240" s="318">
        <v>9</v>
      </c>
      <c r="J240" s="318">
        <v>10</v>
      </c>
      <c r="K240" s="318">
        <v>11</v>
      </c>
      <c r="L240" s="318">
        <v>12</v>
      </c>
      <c r="M240" s="318">
        <v>13</v>
      </c>
      <c r="N240" s="318">
        <v>14</v>
      </c>
      <c r="O240" s="318">
        <v>15</v>
      </c>
    </row>
    <row r="241" spans="1:15" ht="45.75" thickBot="1">
      <c r="A241" s="614">
        <v>1.96560000132258E+44</v>
      </c>
      <c r="B241" s="614" t="s">
        <v>271</v>
      </c>
      <c r="C241" s="614" t="s">
        <v>286</v>
      </c>
      <c r="D241" s="614"/>
      <c r="E241" s="614"/>
      <c r="F241" s="614"/>
      <c r="G241" s="324" t="s">
        <v>287</v>
      </c>
      <c r="H241" s="324" t="s">
        <v>288</v>
      </c>
      <c r="I241" s="324">
        <v>642</v>
      </c>
      <c r="J241" s="324">
        <v>12</v>
      </c>
      <c r="K241" s="324">
        <v>12</v>
      </c>
      <c r="L241" s="324">
        <v>15</v>
      </c>
      <c r="M241" s="324"/>
      <c r="N241" s="324"/>
      <c r="O241" s="324">
        <v>10000</v>
      </c>
    </row>
    <row r="242" spans="1:15" ht="15.75" thickBot="1">
      <c r="A242" s="615"/>
      <c r="B242" s="615"/>
      <c r="C242" s="615"/>
      <c r="D242" s="615"/>
      <c r="E242" s="615"/>
      <c r="F242" s="615"/>
      <c r="G242" s="324"/>
      <c r="H242" s="324"/>
      <c r="I242" s="324"/>
      <c r="J242" s="324"/>
      <c r="K242" s="324"/>
      <c r="L242" s="324"/>
      <c r="M242" s="324"/>
      <c r="N242" s="324"/>
      <c r="O242" s="324"/>
    </row>
    <row r="243" spans="1:15" ht="15.75" thickBot="1">
      <c r="A243" s="614"/>
      <c r="B243" s="614"/>
      <c r="C243" s="614"/>
      <c r="D243" s="614"/>
      <c r="E243" s="614"/>
      <c r="F243" s="614"/>
      <c r="G243" s="324"/>
      <c r="H243" s="324"/>
      <c r="I243" s="324"/>
      <c r="J243" s="324"/>
      <c r="K243" s="324"/>
      <c r="L243" s="324"/>
      <c r="M243" s="324"/>
      <c r="N243" s="324"/>
      <c r="O243" s="324"/>
    </row>
    <row r="244" spans="1:15" ht="15.75" thickBot="1">
      <c r="A244" s="615"/>
      <c r="B244" s="615"/>
      <c r="C244" s="615"/>
      <c r="D244" s="615"/>
      <c r="E244" s="615"/>
      <c r="F244" s="615"/>
      <c r="G244" s="324"/>
      <c r="H244" s="324"/>
      <c r="I244" s="324"/>
      <c r="J244" s="324"/>
      <c r="K244" s="324"/>
      <c r="L244" s="324"/>
      <c r="M244" s="324"/>
      <c r="N244" s="324"/>
      <c r="O244" s="324"/>
    </row>
    <row r="245" spans="1:15">
      <c r="A245" s="316"/>
    </row>
    <row r="246" spans="1:15">
      <c r="A246" s="315"/>
    </row>
    <row r="247" spans="1:15">
      <c r="A247" s="315"/>
    </row>
    <row r="248" spans="1:15">
      <c r="A248" s="315" t="s">
        <v>289</v>
      </c>
    </row>
    <row r="249" spans="1:15" s="333" customFormat="1" ht="18.75">
      <c r="A249" s="609" t="s">
        <v>290</v>
      </c>
      <c r="B249" s="644"/>
      <c r="C249" s="644"/>
      <c r="D249" s="644"/>
      <c r="E249" s="644"/>
      <c r="F249" s="644"/>
      <c r="G249" s="644"/>
      <c r="H249" s="644"/>
      <c r="I249" s="644"/>
      <c r="J249" s="644"/>
      <c r="K249" s="644"/>
      <c r="L249" s="644"/>
      <c r="M249" s="644"/>
      <c r="N249" s="644"/>
      <c r="O249" s="644"/>
    </row>
    <row r="250" spans="1:15" ht="18.75">
      <c r="A250" s="613" t="s">
        <v>291</v>
      </c>
      <c r="B250" s="612"/>
      <c r="C250" s="612"/>
      <c r="D250" s="612"/>
      <c r="E250" s="612"/>
      <c r="F250" s="612"/>
      <c r="G250" s="612"/>
      <c r="H250" s="612"/>
      <c r="I250" s="612"/>
      <c r="J250" s="612"/>
      <c r="K250" s="612"/>
      <c r="L250" s="612"/>
      <c r="M250" s="612"/>
      <c r="N250" s="612"/>
      <c r="O250" s="612"/>
    </row>
    <row r="251" spans="1:15">
      <c r="A251" s="640" t="s">
        <v>292</v>
      </c>
      <c r="B251" s="612"/>
      <c r="C251" s="612"/>
      <c r="D251" s="612"/>
      <c r="E251" s="612"/>
      <c r="F251" s="612"/>
      <c r="G251" s="612"/>
      <c r="H251" s="612"/>
      <c r="I251" s="612"/>
      <c r="J251" s="612"/>
      <c r="K251" s="612"/>
      <c r="L251" s="612"/>
      <c r="M251" s="612"/>
      <c r="N251" s="612"/>
      <c r="O251" s="612"/>
    </row>
    <row r="252" spans="1:15">
      <c r="A252" s="606" t="s">
        <v>293</v>
      </c>
      <c r="B252" s="612"/>
      <c r="C252" s="612"/>
      <c r="D252" s="612"/>
      <c r="E252" s="612"/>
      <c r="F252" s="612"/>
      <c r="G252" s="612"/>
      <c r="H252" s="612"/>
      <c r="I252" s="612"/>
      <c r="J252" s="612"/>
      <c r="K252" s="612"/>
      <c r="L252" s="612"/>
      <c r="M252" s="612"/>
      <c r="N252" s="612"/>
      <c r="O252" s="612"/>
    </row>
    <row r="253" spans="1:15">
      <c r="A253" s="606" t="s">
        <v>294</v>
      </c>
      <c r="B253" s="612"/>
      <c r="C253" s="612"/>
      <c r="D253" s="612"/>
      <c r="E253" s="612"/>
      <c r="F253" s="612"/>
      <c r="G253" s="612"/>
      <c r="H253" s="612"/>
      <c r="I253" s="612"/>
      <c r="J253" s="612"/>
      <c r="K253" s="612"/>
      <c r="L253" s="612"/>
      <c r="M253" s="612"/>
      <c r="N253" s="612"/>
      <c r="O253" s="612"/>
    </row>
    <row r="254" spans="1:15">
      <c r="A254" s="315"/>
    </row>
    <row r="255" spans="1:15">
      <c r="A255" s="645" t="s">
        <v>295</v>
      </c>
      <c r="B255" s="612"/>
      <c r="C255" s="612"/>
      <c r="D255" s="612"/>
      <c r="E255" s="612"/>
      <c r="F255" s="612"/>
      <c r="G255" s="612"/>
      <c r="H255" s="612"/>
      <c r="I255" s="612"/>
      <c r="J255" s="612"/>
      <c r="K255" s="612"/>
      <c r="L255" s="612"/>
      <c r="M255" s="612"/>
      <c r="N255" s="612"/>
      <c r="O255" s="612"/>
    </row>
    <row r="256" spans="1:15">
      <c r="A256" s="645" t="s">
        <v>296</v>
      </c>
      <c r="B256" s="612"/>
      <c r="C256" s="612"/>
      <c r="D256" s="612"/>
      <c r="E256" s="612"/>
      <c r="F256" s="612"/>
      <c r="G256" s="612"/>
      <c r="H256" s="612"/>
      <c r="I256" s="612"/>
      <c r="J256" s="612"/>
      <c r="K256" s="612"/>
      <c r="L256" s="612"/>
      <c r="M256" s="612"/>
      <c r="N256" s="612"/>
      <c r="O256" s="612"/>
    </row>
    <row r="257" spans="1:15" ht="15.75" thickBot="1">
      <c r="A257" s="316"/>
    </row>
    <row r="258" spans="1:15" ht="23.25" customHeight="1" thickBot="1">
      <c r="A258" s="317" t="s">
        <v>297</v>
      </c>
      <c r="B258" s="616" t="s">
        <v>299</v>
      </c>
      <c r="C258" s="621"/>
      <c r="D258" s="617"/>
      <c r="E258" s="616" t="s">
        <v>300</v>
      </c>
      <c r="F258" s="617"/>
      <c r="G258" s="625" t="s">
        <v>301</v>
      </c>
      <c r="H258" s="626"/>
      <c r="I258" s="626"/>
      <c r="J258" s="626"/>
      <c r="K258" s="626"/>
      <c r="L258" s="626"/>
      <c r="M258" s="626"/>
      <c r="N258" s="627"/>
    </row>
    <row r="259" spans="1:15" ht="34.5" customHeight="1" thickBot="1">
      <c r="A259" s="326" t="s">
        <v>298</v>
      </c>
      <c r="B259" s="622"/>
      <c r="C259" s="623"/>
      <c r="D259" s="624"/>
      <c r="E259" s="622"/>
      <c r="F259" s="624"/>
      <c r="G259" s="618" t="s">
        <v>257</v>
      </c>
      <c r="H259" s="631" t="s">
        <v>258</v>
      </c>
      <c r="I259" s="632"/>
      <c r="J259" s="618" t="s">
        <v>259</v>
      </c>
      <c r="K259" s="321" t="s">
        <v>302</v>
      </c>
      <c r="L259" s="618" t="s">
        <v>261</v>
      </c>
      <c r="M259" s="618" t="s">
        <v>262</v>
      </c>
      <c r="N259" s="618" t="s">
        <v>263</v>
      </c>
    </row>
    <row r="260" spans="1:15">
      <c r="A260" s="327"/>
      <c r="B260" s="321" t="s">
        <v>268</v>
      </c>
      <c r="C260" s="321" t="s">
        <v>268</v>
      </c>
      <c r="D260" s="321" t="s">
        <v>268</v>
      </c>
      <c r="E260" s="321" t="s">
        <v>268</v>
      </c>
      <c r="F260" s="321" t="s">
        <v>268</v>
      </c>
      <c r="G260" s="619"/>
      <c r="H260" s="618" t="s">
        <v>269</v>
      </c>
      <c r="I260" s="618" t="s">
        <v>270</v>
      </c>
      <c r="J260" s="619"/>
      <c r="K260" s="321" t="s">
        <v>303</v>
      </c>
      <c r="L260" s="619"/>
      <c r="M260" s="619"/>
      <c r="N260" s="619"/>
    </row>
    <row r="261" spans="1:15" ht="23.25" thickBot="1">
      <c r="A261" s="327"/>
      <c r="B261" s="319" t="s">
        <v>265</v>
      </c>
      <c r="C261" s="321" t="s">
        <v>265</v>
      </c>
      <c r="D261" s="321" t="s">
        <v>265</v>
      </c>
      <c r="E261" s="321" t="s">
        <v>265</v>
      </c>
      <c r="F261" s="321" t="s">
        <v>265</v>
      </c>
      <c r="G261" s="619"/>
      <c r="H261" s="619"/>
      <c r="I261" s="619"/>
      <c r="J261" s="619"/>
      <c r="K261" s="325"/>
      <c r="L261" s="619"/>
      <c r="M261" s="619"/>
      <c r="N261" s="619"/>
    </row>
    <row r="262" spans="1:15" ht="15.75" thickBot="1">
      <c r="A262" s="328"/>
      <c r="B262" s="318"/>
      <c r="C262" s="323"/>
      <c r="D262" s="323"/>
      <c r="E262" s="323"/>
      <c r="F262" s="323"/>
      <c r="G262" s="620"/>
      <c r="H262" s="620"/>
      <c r="I262" s="620"/>
      <c r="J262" s="620"/>
      <c r="K262" s="323"/>
      <c r="L262" s="620"/>
      <c r="M262" s="620"/>
      <c r="N262" s="620"/>
    </row>
    <row r="263" spans="1:15" ht="15.75" thickBot="1">
      <c r="A263" s="320">
        <v>1</v>
      </c>
      <c r="B263" s="318">
        <v>2</v>
      </c>
      <c r="C263" s="318">
        <v>3</v>
      </c>
      <c r="D263" s="318">
        <v>4</v>
      </c>
      <c r="E263" s="318">
        <v>5</v>
      </c>
      <c r="F263" s="318">
        <v>6</v>
      </c>
      <c r="G263" s="318">
        <v>7</v>
      </c>
      <c r="H263" s="318">
        <v>8</v>
      </c>
      <c r="I263" s="318">
        <v>9</v>
      </c>
      <c r="J263" s="318">
        <v>10</v>
      </c>
      <c r="K263" s="318">
        <v>11</v>
      </c>
      <c r="L263" s="318">
        <v>12</v>
      </c>
      <c r="M263" s="318">
        <v>13</v>
      </c>
      <c r="N263" s="318">
        <v>14</v>
      </c>
    </row>
    <row r="264" spans="1:15" ht="48" customHeight="1" thickBot="1">
      <c r="A264" s="633" t="s">
        <v>304</v>
      </c>
      <c r="B264" s="635"/>
      <c r="C264" s="635"/>
      <c r="D264" s="635"/>
      <c r="E264" s="635"/>
      <c r="F264" s="635"/>
      <c r="G264" s="329"/>
      <c r="H264" s="329"/>
      <c r="I264" s="329"/>
      <c r="J264" s="329"/>
      <c r="K264" s="329"/>
      <c r="L264" s="329"/>
      <c r="M264" s="329"/>
      <c r="N264" s="329"/>
    </row>
    <row r="265" spans="1:15" ht="15.75" thickBot="1">
      <c r="A265" s="634"/>
      <c r="B265" s="636"/>
      <c r="C265" s="636"/>
      <c r="D265" s="636"/>
      <c r="E265" s="636"/>
      <c r="F265" s="636"/>
      <c r="G265" s="329"/>
      <c r="H265" s="329"/>
      <c r="I265" s="329"/>
      <c r="J265" s="329"/>
      <c r="K265" s="329"/>
      <c r="L265" s="329"/>
      <c r="M265" s="329"/>
      <c r="N265" s="329"/>
    </row>
    <row r="266" spans="1:15" ht="15.75" thickBot="1">
      <c r="A266" s="635"/>
      <c r="B266" s="635"/>
      <c r="C266" s="635"/>
      <c r="D266" s="635"/>
      <c r="E266" s="635"/>
      <c r="F266" s="635"/>
      <c r="G266" s="329"/>
      <c r="H266" s="329"/>
      <c r="I266" s="329"/>
      <c r="J266" s="329"/>
      <c r="K266" s="329"/>
      <c r="L266" s="329"/>
      <c r="M266" s="329"/>
      <c r="N266" s="329"/>
    </row>
    <row r="267" spans="1:15" ht="15.75" thickBot="1">
      <c r="A267" s="636"/>
      <c r="B267" s="636"/>
      <c r="C267" s="636"/>
      <c r="D267" s="636"/>
      <c r="E267" s="636"/>
      <c r="F267" s="636"/>
      <c r="G267" s="324"/>
      <c r="H267" s="324"/>
      <c r="I267" s="324"/>
      <c r="J267" s="324"/>
      <c r="K267" s="324"/>
      <c r="L267" s="324"/>
      <c r="M267" s="324"/>
      <c r="N267" s="324"/>
    </row>
    <row r="268" spans="1:15">
      <c r="A268" s="316"/>
    </row>
    <row r="269" spans="1:15" ht="4.5" customHeight="1">
      <c r="A269" s="315"/>
    </row>
    <row r="270" spans="1:15" s="335" customFormat="1" ht="15.75" customHeight="1">
      <c r="A270" s="606" t="s">
        <v>305</v>
      </c>
      <c r="B270" s="607"/>
      <c r="C270" s="607"/>
      <c r="D270" s="607"/>
      <c r="E270" s="607"/>
      <c r="F270" s="607"/>
      <c r="G270" s="607"/>
      <c r="H270" s="607"/>
      <c r="I270" s="607"/>
      <c r="J270" s="607"/>
      <c r="K270" s="607"/>
      <c r="L270" s="607"/>
      <c r="M270" s="607"/>
      <c r="N270" s="607"/>
      <c r="O270" s="607"/>
    </row>
    <row r="271" spans="1:15" ht="15" customHeight="1" thickBot="1">
      <c r="A271" s="316"/>
    </row>
    <row r="272" spans="1:15" ht="23.25" customHeight="1" thickBot="1">
      <c r="A272" s="317" t="s">
        <v>297</v>
      </c>
      <c r="B272" s="616" t="s">
        <v>299</v>
      </c>
      <c r="C272" s="621"/>
      <c r="D272" s="617"/>
      <c r="E272" s="616" t="s">
        <v>300</v>
      </c>
      <c r="F272" s="617"/>
      <c r="G272" s="625" t="s">
        <v>306</v>
      </c>
      <c r="H272" s="626"/>
      <c r="I272" s="626"/>
      <c r="J272" s="626"/>
      <c r="K272" s="626"/>
      <c r="L272" s="626"/>
      <c r="M272" s="626"/>
      <c r="N272" s="627"/>
    </row>
    <row r="273" spans="1:15" ht="34.5" customHeight="1" thickBot="1">
      <c r="A273" s="326" t="s">
        <v>298</v>
      </c>
      <c r="B273" s="622"/>
      <c r="C273" s="623"/>
      <c r="D273" s="624"/>
      <c r="E273" s="622"/>
      <c r="F273" s="624"/>
      <c r="G273" s="618" t="s">
        <v>257</v>
      </c>
      <c r="H273" s="631" t="s">
        <v>258</v>
      </c>
      <c r="I273" s="632"/>
      <c r="J273" s="618" t="s">
        <v>259</v>
      </c>
      <c r="K273" s="321" t="s">
        <v>302</v>
      </c>
      <c r="L273" s="618" t="s">
        <v>261</v>
      </c>
      <c r="M273" s="618" t="s">
        <v>262</v>
      </c>
      <c r="N273" s="618" t="s">
        <v>263</v>
      </c>
    </row>
    <row r="274" spans="1:15">
      <c r="A274" s="327"/>
      <c r="B274" s="321" t="s">
        <v>268</v>
      </c>
      <c r="C274" s="321" t="s">
        <v>268</v>
      </c>
      <c r="D274" s="321" t="s">
        <v>268</v>
      </c>
      <c r="E274" s="321" t="s">
        <v>268</v>
      </c>
      <c r="F274" s="321" t="s">
        <v>268</v>
      </c>
      <c r="G274" s="619"/>
      <c r="H274" s="618" t="s">
        <v>269</v>
      </c>
      <c r="I274" s="618" t="s">
        <v>270</v>
      </c>
      <c r="J274" s="619"/>
      <c r="K274" s="321" t="s">
        <v>303</v>
      </c>
      <c r="L274" s="619"/>
      <c r="M274" s="619"/>
      <c r="N274" s="619"/>
    </row>
    <row r="275" spans="1:15" ht="15" customHeight="1" thickBot="1">
      <c r="A275" s="328"/>
      <c r="B275" s="318" t="s">
        <v>265</v>
      </c>
      <c r="C275" s="318" t="s">
        <v>265</v>
      </c>
      <c r="D275" s="318" t="s">
        <v>265</v>
      </c>
      <c r="E275" s="318" t="s">
        <v>265</v>
      </c>
      <c r="F275" s="318" t="s">
        <v>265</v>
      </c>
      <c r="G275" s="620"/>
      <c r="H275" s="620"/>
      <c r="I275" s="620"/>
      <c r="J275" s="620"/>
      <c r="K275" s="323"/>
      <c r="L275" s="620"/>
      <c r="M275" s="620"/>
      <c r="N275" s="620"/>
    </row>
    <row r="276" spans="1:15" ht="15.75" customHeight="1" thickBot="1">
      <c r="A276" s="320">
        <v>1</v>
      </c>
      <c r="B276" s="318">
        <v>2</v>
      </c>
      <c r="C276" s="318">
        <v>3</v>
      </c>
      <c r="D276" s="318">
        <v>4</v>
      </c>
      <c r="E276" s="318">
        <v>5</v>
      </c>
      <c r="F276" s="318">
        <v>6</v>
      </c>
      <c r="G276" s="318">
        <v>7</v>
      </c>
      <c r="H276" s="318">
        <v>8</v>
      </c>
      <c r="I276" s="318">
        <v>9</v>
      </c>
      <c r="J276" s="318">
        <v>10</v>
      </c>
      <c r="K276" s="318">
        <v>11</v>
      </c>
      <c r="L276" s="318">
        <v>12</v>
      </c>
      <c r="M276" s="318">
        <v>13</v>
      </c>
      <c r="N276" s="318">
        <v>14</v>
      </c>
    </row>
    <row r="277" spans="1:15" ht="37.5" customHeight="1" thickBot="1">
      <c r="A277" s="633" t="s">
        <v>307</v>
      </c>
      <c r="B277" s="635"/>
      <c r="C277" s="635"/>
      <c r="D277" s="635"/>
      <c r="E277" s="635"/>
      <c r="F277" s="635"/>
      <c r="G277" s="329"/>
      <c r="H277" s="329"/>
      <c r="I277" s="329"/>
      <c r="J277" s="329"/>
      <c r="K277" s="329"/>
      <c r="L277" s="329"/>
      <c r="M277" s="329"/>
      <c r="N277" s="329"/>
    </row>
    <row r="278" spans="1:15" ht="39" thickBot="1">
      <c r="A278" s="634"/>
      <c r="B278" s="636"/>
      <c r="C278" s="636"/>
      <c r="D278" s="636"/>
      <c r="E278" s="636"/>
      <c r="F278" s="636"/>
      <c r="G278" s="330" t="s">
        <v>308</v>
      </c>
      <c r="H278" s="330" t="s">
        <v>288</v>
      </c>
      <c r="I278" s="330">
        <v>642</v>
      </c>
      <c r="J278" s="330">
        <v>15</v>
      </c>
      <c r="K278" s="330">
        <v>15</v>
      </c>
      <c r="L278" s="330">
        <v>10</v>
      </c>
      <c r="M278" s="329">
        <v>0</v>
      </c>
      <c r="N278" s="329"/>
    </row>
    <row r="279" spans="1:15" ht="15.75" thickBot="1">
      <c r="A279" s="635"/>
      <c r="B279" s="635"/>
      <c r="C279" s="635"/>
      <c r="D279" s="635"/>
      <c r="E279" s="635"/>
      <c r="F279" s="635"/>
      <c r="G279" s="329"/>
      <c r="H279" s="329"/>
      <c r="I279" s="329"/>
      <c r="J279" s="329"/>
      <c r="K279" s="329"/>
      <c r="L279" s="329"/>
      <c r="M279" s="329"/>
      <c r="N279" s="329"/>
    </row>
    <row r="280" spans="1:15" ht="15.75" thickBot="1">
      <c r="A280" s="636"/>
      <c r="B280" s="636"/>
      <c r="C280" s="636"/>
      <c r="D280" s="636"/>
      <c r="E280" s="636"/>
      <c r="F280" s="636"/>
      <c r="G280" s="324"/>
      <c r="H280" s="324"/>
      <c r="I280" s="324"/>
      <c r="J280" s="324"/>
      <c r="K280" s="324"/>
      <c r="L280" s="324"/>
      <c r="M280" s="324"/>
      <c r="N280" s="324"/>
    </row>
    <row r="281" spans="1:15">
      <c r="A281" s="316"/>
    </row>
    <row r="282" spans="1:15" ht="52.5" customHeight="1">
      <c r="A282" s="316"/>
    </row>
    <row r="283" spans="1:15" ht="18.75">
      <c r="A283" s="613" t="s">
        <v>283</v>
      </c>
      <c r="B283" s="612"/>
      <c r="C283" s="612"/>
      <c r="D283" s="612"/>
      <c r="E283" s="612"/>
      <c r="F283" s="612"/>
      <c r="G283" s="612"/>
      <c r="H283" s="612"/>
      <c r="I283" s="612"/>
      <c r="J283" s="612"/>
      <c r="K283" s="612"/>
      <c r="L283" s="612"/>
      <c r="M283" s="612"/>
      <c r="N283" s="612"/>
      <c r="O283" s="612"/>
    </row>
    <row r="284" spans="1:15">
      <c r="A284" s="640" t="s">
        <v>309</v>
      </c>
      <c r="B284" s="612"/>
      <c r="C284" s="612"/>
      <c r="D284" s="612"/>
      <c r="E284" s="612"/>
      <c r="F284" s="612"/>
      <c r="G284" s="612"/>
      <c r="H284" s="612"/>
      <c r="I284" s="612"/>
      <c r="J284" s="612"/>
      <c r="K284" s="612"/>
      <c r="L284" s="612"/>
      <c r="M284" s="612"/>
      <c r="N284" s="612"/>
      <c r="O284" s="612"/>
    </row>
    <row r="285" spans="1:15">
      <c r="A285" s="606" t="s">
        <v>310</v>
      </c>
      <c r="B285" s="612"/>
      <c r="C285" s="612"/>
      <c r="D285" s="612"/>
      <c r="E285" s="612"/>
      <c r="F285" s="612"/>
      <c r="G285" s="612"/>
      <c r="H285" s="612"/>
      <c r="I285" s="612"/>
      <c r="J285" s="612"/>
      <c r="K285" s="612"/>
      <c r="L285" s="612"/>
      <c r="M285" s="612"/>
      <c r="N285" s="612"/>
      <c r="O285" s="612"/>
    </row>
    <row r="286" spans="1:15" ht="13.5" customHeight="1">
      <c r="A286" s="606" t="s">
        <v>311</v>
      </c>
      <c r="B286" s="612"/>
      <c r="C286" s="612"/>
      <c r="D286" s="612"/>
      <c r="E286" s="612"/>
      <c r="F286" s="612"/>
      <c r="G286" s="612"/>
      <c r="H286" s="612"/>
      <c r="I286" s="612"/>
      <c r="J286" s="612"/>
      <c r="K286" s="612"/>
      <c r="L286" s="612"/>
      <c r="M286" s="612"/>
      <c r="N286" s="612"/>
      <c r="O286" s="612"/>
    </row>
    <row r="287" spans="1:15" hidden="1">
      <c r="A287" s="315"/>
    </row>
    <row r="288" spans="1:15" s="335" customFormat="1" ht="15.75">
      <c r="A288" s="606" t="s">
        <v>295</v>
      </c>
      <c r="B288" s="607"/>
      <c r="C288" s="607"/>
      <c r="D288" s="607"/>
      <c r="E288" s="607"/>
      <c r="F288" s="607"/>
      <c r="G288" s="607"/>
      <c r="H288" s="607"/>
      <c r="I288" s="607"/>
      <c r="J288" s="607"/>
      <c r="K288" s="607"/>
      <c r="L288" s="607"/>
      <c r="M288" s="607"/>
      <c r="N288" s="607"/>
      <c r="O288" s="607"/>
    </row>
    <row r="289" spans="1:15" s="335" customFormat="1" ht="15.75">
      <c r="A289" s="606" t="s">
        <v>296</v>
      </c>
      <c r="B289" s="607"/>
      <c r="C289" s="607"/>
      <c r="D289" s="607"/>
      <c r="E289" s="607"/>
      <c r="F289" s="607"/>
      <c r="G289" s="607"/>
      <c r="H289" s="607"/>
      <c r="I289" s="607"/>
      <c r="J289" s="607"/>
      <c r="K289" s="607"/>
      <c r="L289" s="607"/>
      <c r="M289" s="607"/>
      <c r="N289" s="607"/>
      <c r="O289" s="607"/>
    </row>
    <row r="290" spans="1:15" ht="15.75" thickBot="1">
      <c r="A290" s="316"/>
    </row>
    <row r="291" spans="1:15" ht="23.25" customHeight="1" thickBot="1">
      <c r="A291" s="317" t="s">
        <v>297</v>
      </c>
      <c r="B291" s="616" t="s">
        <v>299</v>
      </c>
      <c r="C291" s="621"/>
      <c r="D291" s="617"/>
      <c r="E291" s="616" t="s">
        <v>300</v>
      </c>
      <c r="F291" s="617"/>
      <c r="G291" s="625" t="s">
        <v>301</v>
      </c>
      <c r="H291" s="626"/>
      <c r="I291" s="626"/>
      <c r="J291" s="626"/>
      <c r="K291" s="626"/>
      <c r="L291" s="626"/>
      <c r="M291" s="626"/>
      <c r="N291" s="627"/>
    </row>
    <row r="292" spans="1:15" ht="34.5" customHeight="1" thickBot="1">
      <c r="A292" s="326" t="s">
        <v>298</v>
      </c>
      <c r="B292" s="622"/>
      <c r="C292" s="623"/>
      <c r="D292" s="624"/>
      <c r="E292" s="622"/>
      <c r="F292" s="624"/>
      <c r="G292" s="618" t="s">
        <v>257</v>
      </c>
      <c r="H292" s="631" t="s">
        <v>258</v>
      </c>
      <c r="I292" s="632"/>
      <c r="J292" s="618" t="s">
        <v>259</v>
      </c>
      <c r="K292" s="321" t="s">
        <v>302</v>
      </c>
      <c r="L292" s="618" t="s">
        <v>261</v>
      </c>
      <c r="M292" s="618" t="s">
        <v>262</v>
      </c>
      <c r="N292" s="618" t="s">
        <v>263</v>
      </c>
    </row>
    <row r="293" spans="1:15">
      <c r="A293" s="327"/>
      <c r="B293" s="321" t="s">
        <v>268</v>
      </c>
      <c r="C293" s="321" t="s">
        <v>268</v>
      </c>
      <c r="D293" s="321" t="s">
        <v>268</v>
      </c>
      <c r="E293" s="321" t="s">
        <v>268</v>
      </c>
      <c r="F293" s="321" t="s">
        <v>268</v>
      </c>
      <c r="G293" s="619"/>
      <c r="H293" s="618" t="s">
        <v>269</v>
      </c>
      <c r="I293" s="618" t="s">
        <v>270</v>
      </c>
      <c r="J293" s="619"/>
      <c r="K293" s="321" t="s">
        <v>303</v>
      </c>
      <c r="L293" s="619"/>
      <c r="M293" s="619"/>
      <c r="N293" s="619"/>
    </row>
    <row r="294" spans="1:15" ht="23.25" thickBot="1">
      <c r="A294" s="327"/>
      <c r="B294" s="319" t="s">
        <v>265</v>
      </c>
      <c r="C294" s="321" t="s">
        <v>265</v>
      </c>
      <c r="D294" s="321" t="s">
        <v>265</v>
      </c>
      <c r="E294" s="321" t="s">
        <v>265</v>
      </c>
      <c r="F294" s="321" t="s">
        <v>265</v>
      </c>
      <c r="G294" s="619"/>
      <c r="H294" s="619"/>
      <c r="I294" s="619"/>
      <c r="J294" s="619"/>
      <c r="K294" s="325"/>
      <c r="L294" s="619"/>
      <c r="M294" s="619"/>
      <c r="N294" s="619"/>
    </row>
    <row r="295" spans="1:15" ht="15.75" thickBot="1">
      <c r="A295" s="328"/>
      <c r="B295" s="318"/>
      <c r="C295" s="323"/>
      <c r="D295" s="323"/>
      <c r="E295" s="323"/>
      <c r="F295" s="323"/>
      <c r="G295" s="620"/>
      <c r="H295" s="620"/>
      <c r="I295" s="620"/>
      <c r="J295" s="620"/>
      <c r="K295" s="323"/>
      <c r="L295" s="620"/>
      <c r="M295" s="620"/>
      <c r="N295" s="620"/>
    </row>
    <row r="296" spans="1:15" ht="15.75" thickBot="1">
      <c r="A296" s="320">
        <v>1</v>
      </c>
      <c r="B296" s="318">
        <v>2</v>
      </c>
      <c r="C296" s="318">
        <v>3</v>
      </c>
      <c r="D296" s="318">
        <v>4</v>
      </c>
      <c r="E296" s="318">
        <v>5</v>
      </c>
      <c r="F296" s="318">
        <v>6</v>
      </c>
      <c r="G296" s="318">
        <v>7</v>
      </c>
      <c r="H296" s="318">
        <v>8</v>
      </c>
      <c r="I296" s="318">
        <v>9</v>
      </c>
      <c r="J296" s="318">
        <v>10</v>
      </c>
      <c r="K296" s="318">
        <v>11</v>
      </c>
      <c r="L296" s="318">
        <v>12</v>
      </c>
      <c r="M296" s="318">
        <v>13</v>
      </c>
      <c r="N296" s="318">
        <v>14</v>
      </c>
    </row>
    <row r="297" spans="1:15" ht="60.75" customHeight="1" thickBot="1">
      <c r="A297" s="633" t="s">
        <v>312</v>
      </c>
      <c r="B297" s="635"/>
      <c r="C297" s="635"/>
      <c r="D297" s="635"/>
      <c r="E297" s="635"/>
      <c r="F297" s="635"/>
      <c r="G297" s="329"/>
      <c r="H297" s="329"/>
      <c r="I297" s="329"/>
      <c r="J297" s="329"/>
      <c r="K297" s="329"/>
      <c r="L297" s="329"/>
      <c r="M297" s="329"/>
      <c r="N297" s="329"/>
    </row>
    <row r="298" spans="1:15" ht="15.75" thickBot="1">
      <c r="A298" s="634"/>
      <c r="B298" s="636"/>
      <c r="C298" s="636"/>
      <c r="D298" s="636"/>
      <c r="E298" s="636"/>
      <c r="F298" s="636"/>
      <c r="G298" s="329"/>
      <c r="H298" s="329"/>
      <c r="I298" s="329"/>
      <c r="J298" s="329"/>
      <c r="K298" s="329"/>
      <c r="L298" s="329"/>
      <c r="M298" s="329"/>
      <c r="N298" s="329"/>
    </row>
    <row r="299" spans="1:15" ht="15.75" customHeight="1" thickBot="1">
      <c r="A299" s="635"/>
      <c r="B299" s="635"/>
      <c r="C299" s="635"/>
      <c r="D299" s="635"/>
      <c r="E299" s="635"/>
      <c r="F299" s="635"/>
      <c r="G299" s="329"/>
      <c r="H299" s="329"/>
      <c r="I299" s="329"/>
      <c r="J299" s="329"/>
      <c r="K299" s="329"/>
      <c r="L299" s="329"/>
      <c r="M299" s="329"/>
      <c r="N299" s="329"/>
    </row>
    <row r="300" spans="1:15" ht="15.75" customHeight="1" thickBot="1">
      <c r="A300" s="636"/>
      <c r="B300" s="636"/>
      <c r="C300" s="636"/>
      <c r="D300" s="636"/>
      <c r="E300" s="636"/>
      <c r="F300" s="636"/>
      <c r="G300" s="324"/>
      <c r="H300" s="324"/>
      <c r="I300" s="324"/>
      <c r="J300" s="324"/>
      <c r="K300" s="324"/>
      <c r="L300" s="324"/>
      <c r="M300" s="324"/>
      <c r="N300" s="324"/>
    </row>
    <row r="301" spans="1:15">
      <c r="A301" s="316"/>
    </row>
    <row r="302" spans="1:15">
      <c r="A302" s="315"/>
    </row>
    <row r="303" spans="1:15" s="335" customFormat="1" ht="15.75">
      <c r="A303" s="606" t="s">
        <v>305</v>
      </c>
      <c r="B303" s="607"/>
      <c r="C303" s="607"/>
      <c r="D303" s="607"/>
      <c r="E303" s="607"/>
      <c r="F303" s="607"/>
      <c r="G303" s="607"/>
      <c r="H303" s="607"/>
      <c r="I303" s="607"/>
      <c r="J303" s="607"/>
      <c r="K303" s="607"/>
      <c r="L303" s="607"/>
      <c r="M303" s="607"/>
      <c r="N303" s="607"/>
      <c r="O303" s="607"/>
    </row>
    <row r="304" spans="1:15" ht="15.75" thickBot="1">
      <c r="A304" s="316"/>
    </row>
    <row r="305" spans="1:15" ht="23.25" customHeight="1" thickBot="1">
      <c r="A305" s="317" t="s">
        <v>297</v>
      </c>
      <c r="B305" s="616" t="s">
        <v>299</v>
      </c>
      <c r="C305" s="621"/>
      <c r="D305" s="617"/>
      <c r="E305" s="616" t="s">
        <v>300</v>
      </c>
      <c r="F305" s="617"/>
      <c r="G305" s="625" t="s">
        <v>306</v>
      </c>
      <c r="H305" s="626"/>
      <c r="I305" s="626"/>
      <c r="J305" s="626"/>
      <c r="K305" s="626"/>
      <c r="L305" s="626"/>
      <c r="M305" s="626"/>
      <c r="N305" s="627"/>
    </row>
    <row r="306" spans="1:15" ht="34.5" customHeight="1" thickBot="1">
      <c r="A306" s="326" t="s">
        <v>298</v>
      </c>
      <c r="B306" s="622"/>
      <c r="C306" s="623"/>
      <c r="D306" s="624"/>
      <c r="E306" s="622"/>
      <c r="F306" s="624"/>
      <c r="G306" s="618" t="s">
        <v>257</v>
      </c>
      <c r="H306" s="631" t="s">
        <v>258</v>
      </c>
      <c r="I306" s="632"/>
      <c r="J306" s="618" t="s">
        <v>259</v>
      </c>
      <c r="K306" s="321" t="s">
        <v>302</v>
      </c>
      <c r="L306" s="618" t="s">
        <v>261</v>
      </c>
      <c r="M306" s="618" t="s">
        <v>262</v>
      </c>
      <c r="N306" s="618" t="s">
        <v>263</v>
      </c>
    </row>
    <row r="307" spans="1:15">
      <c r="A307" s="327"/>
      <c r="B307" s="321" t="s">
        <v>268</v>
      </c>
      <c r="C307" s="321" t="s">
        <v>268</v>
      </c>
      <c r="D307" s="321" t="s">
        <v>268</v>
      </c>
      <c r="E307" s="321" t="s">
        <v>268</v>
      </c>
      <c r="F307" s="321" t="s">
        <v>268</v>
      </c>
      <c r="G307" s="619"/>
      <c r="H307" s="618" t="s">
        <v>269</v>
      </c>
      <c r="I307" s="618" t="s">
        <v>270</v>
      </c>
      <c r="J307" s="619"/>
      <c r="K307" s="321" t="s">
        <v>303</v>
      </c>
      <c r="L307" s="619"/>
      <c r="M307" s="619"/>
      <c r="N307" s="619"/>
    </row>
    <row r="308" spans="1:15" ht="23.25" thickBot="1">
      <c r="A308" s="328"/>
      <c r="B308" s="318" t="s">
        <v>265</v>
      </c>
      <c r="C308" s="318" t="s">
        <v>265</v>
      </c>
      <c r="D308" s="318" t="s">
        <v>265</v>
      </c>
      <c r="E308" s="318" t="s">
        <v>265</v>
      </c>
      <c r="F308" s="318" t="s">
        <v>265</v>
      </c>
      <c r="G308" s="620"/>
      <c r="H308" s="620"/>
      <c r="I308" s="620"/>
      <c r="J308" s="620"/>
      <c r="K308" s="323"/>
      <c r="L308" s="620"/>
      <c r="M308" s="620"/>
      <c r="N308" s="620"/>
    </row>
    <row r="309" spans="1:15" ht="15.75" thickBot="1">
      <c r="A309" s="320">
        <v>1</v>
      </c>
      <c r="B309" s="318">
        <v>2</v>
      </c>
      <c r="C309" s="318">
        <v>3</v>
      </c>
      <c r="D309" s="318">
        <v>4</v>
      </c>
      <c r="E309" s="318">
        <v>5</v>
      </c>
      <c r="F309" s="318">
        <v>6</v>
      </c>
      <c r="G309" s="318">
        <v>7</v>
      </c>
      <c r="H309" s="318">
        <v>8</v>
      </c>
      <c r="I309" s="318">
        <v>9</v>
      </c>
      <c r="J309" s="318">
        <v>10</v>
      </c>
      <c r="K309" s="318">
        <v>11</v>
      </c>
      <c r="L309" s="318">
        <v>12</v>
      </c>
      <c r="M309" s="318">
        <v>13</v>
      </c>
      <c r="N309" s="318">
        <v>14</v>
      </c>
    </row>
    <row r="310" spans="1:15" ht="37.5" customHeight="1" thickBot="1">
      <c r="A310" s="633" t="s">
        <v>312</v>
      </c>
      <c r="B310" s="635"/>
      <c r="C310" s="635"/>
      <c r="D310" s="635"/>
      <c r="E310" s="635"/>
      <c r="F310" s="635"/>
      <c r="G310" s="329"/>
      <c r="H310" s="329"/>
      <c r="I310" s="329"/>
      <c r="J310" s="329"/>
      <c r="K310" s="329"/>
      <c r="L310" s="329"/>
      <c r="M310" s="329"/>
      <c r="N310" s="329"/>
    </row>
    <row r="311" spans="1:15" ht="39" thickBot="1">
      <c r="A311" s="634"/>
      <c r="B311" s="636"/>
      <c r="C311" s="636"/>
      <c r="D311" s="636"/>
      <c r="E311" s="636"/>
      <c r="F311" s="636"/>
      <c r="G311" s="330" t="s">
        <v>308</v>
      </c>
      <c r="H311" s="330" t="s">
        <v>288</v>
      </c>
      <c r="I311" s="330">
        <v>642</v>
      </c>
      <c r="J311" s="330">
        <v>9</v>
      </c>
      <c r="K311" s="330">
        <v>9</v>
      </c>
      <c r="L311" s="330">
        <v>12</v>
      </c>
      <c r="M311" s="329">
        <v>0</v>
      </c>
      <c r="N311" s="329"/>
    </row>
    <row r="312" spans="1:15" ht="15.75" thickBot="1">
      <c r="A312" s="635"/>
      <c r="B312" s="635"/>
      <c r="C312" s="635"/>
      <c r="D312" s="635"/>
      <c r="E312" s="635"/>
      <c r="F312" s="635"/>
      <c r="G312" s="329"/>
      <c r="H312" s="329"/>
      <c r="I312" s="329"/>
      <c r="J312" s="329"/>
      <c r="K312" s="329"/>
      <c r="L312" s="329"/>
      <c r="M312" s="329"/>
      <c r="N312" s="329"/>
    </row>
    <row r="313" spans="1:15" ht="15.75" customHeight="1" thickBot="1">
      <c r="A313" s="636"/>
      <c r="B313" s="636"/>
      <c r="C313" s="636"/>
      <c r="D313" s="636"/>
      <c r="E313" s="636"/>
      <c r="F313" s="636"/>
      <c r="G313" s="324"/>
      <c r="H313" s="324"/>
      <c r="I313" s="324"/>
      <c r="J313" s="324"/>
      <c r="K313" s="324"/>
      <c r="L313" s="324"/>
      <c r="M313" s="324"/>
      <c r="N313" s="324"/>
    </row>
    <row r="314" spans="1:15" ht="15.75" customHeight="1">
      <c r="A314" s="316"/>
    </row>
    <row r="315" spans="1:15">
      <c r="A315" s="316"/>
    </row>
    <row r="316" spans="1:15" ht="18.75">
      <c r="A316" s="613" t="s">
        <v>313</v>
      </c>
      <c r="B316" s="643"/>
      <c r="C316" s="643"/>
      <c r="D316" s="643"/>
      <c r="E316" s="643"/>
      <c r="F316" s="643"/>
      <c r="G316" s="643"/>
      <c r="H316" s="643"/>
      <c r="I316" s="643"/>
      <c r="J316" s="643"/>
      <c r="K316" s="643"/>
      <c r="L316" s="643"/>
      <c r="M316" s="643"/>
      <c r="N316" s="643"/>
      <c r="O316" s="643"/>
    </row>
    <row r="317" spans="1:15">
      <c r="A317" s="606" t="s">
        <v>314</v>
      </c>
      <c r="B317" s="612"/>
      <c r="C317" s="612"/>
      <c r="D317" s="612"/>
      <c r="E317" s="612"/>
      <c r="F317" s="612"/>
      <c r="G317" s="612"/>
      <c r="H317" s="612"/>
      <c r="I317" s="612"/>
      <c r="J317" s="612"/>
      <c r="K317" s="612"/>
      <c r="L317" s="612"/>
      <c r="M317" s="612"/>
      <c r="N317" s="612"/>
      <c r="O317" s="612"/>
    </row>
    <row r="318" spans="1:15">
      <c r="A318" s="606" t="s">
        <v>315</v>
      </c>
      <c r="B318" s="612"/>
      <c r="C318" s="612"/>
      <c r="D318" s="612"/>
      <c r="E318" s="612"/>
      <c r="F318" s="612"/>
      <c r="G318" s="612"/>
      <c r="H318" s="612"/>
      <c r="I318" s="612"/>
      <c r="J318" s="612"/>
      <c r="K318" s="612"/>
      <c r="L318" s="612"/>
      <c r="M318" s="612"/>
      <c r="N318" s="612"/>
      <c r="O318" s="612"/>
    </row>
    <row r="319" spans="1:15" ht="15.75" customHeight="1">
      <c r="A319" s="606" t="s">
        <v>316</v>
      </c>
      <c r="B319" s="612"/>
      <c r="C319" s="612"/>
      <c r="D319" s="612"/>
      <c r="E319" s="612"/>
      <c r="F319" s="612"/>
      <c r="G319" s="612"/>
      <c r="H319" s="612"/>
      <c r="I319" s="612"/>
      <c r="J319" s="612"/>
      <c r="K319" s="612"/>
      <c r="L319" s="612"/>
      <c r="M319" s="612"/>
      <c r="N319" s="612"/>
      <c r="O319" s="612"/>
    </row>
    <row r="320" spans="1:15" ht="0.75" customHeight="1">
      <c r="A320" s="316"/>
    </row>
    <row r="321" spans="1:15" s="335" customFormat="1" ht="15.75">
      <c r="A321" s="606" t="s">
        <v>295</v>
      </c>
      <c r="B321" s="607"/>
      <c r="C321" s="607"/>
      <c r="D321" s="607"/>
      <c r="E321" s="607"/>
      <c r="F321" s="607"/>
      <c r="G321" s="607"/>
      <c r="H321" s="607"/>
      <c r="I321" s="607"/>
      <c r="J321" s="607"/>
      <c r="K321" s="607"/>
      <c r="L321" s="607"/>
      <c r="M321" s="607"/>
      <c r="N321" s="607"/>
      <c r="O321" s="607"/>
    </row>
    <row r="322" spans="1:15" s="335" customFormat="1" ht="15.75">
      <c r="A322" s="606" t="s">
        <v>296</v>
      </c>
      <c r="B322" s="607"/>
      <c r="C322" s="607"/>
      <c r="D322" s="607"/>
      <c r="E322" s="607"/>
      <c r="F322" s="607"/>
      <c r="G322" s="607"/>
      <c r="H322" s="607"/>
      <c r="I322" s="607"/>
      <c r="J322" s="607"/>
      <c r="K322" s="607"/>
      <c r="L322" s="607"/>
      <c r="M322" s="607"/>
      <c r="N322" s="607"/>
      <c r="O322" s="607"/>
    </row>
    <row r="323" spans="1:15" ht="15.75" thickBot="1">
      <c r="A323" s="316"/>
    </row>
    <row r="324" spans="1:15" ht="23.25" customHeight="1" thickBot="1">
      <c r="A324" s="317" t="s">
        <v>297</v>
      </c>
      <c r="B324" s="616" t="s">
        <v>299</v>
      </c>
      <c r="C324" s="621"/>
      <c r="D324" s="617"/>
      <c r="E324" s="616" t="s">
        <v>300</v>
      </c>
      <c r="F324" s="617"/>
      <c r="G324" s="625" t="s">
        <v>301</v>
      </c>
      <c r="H324" s="626"/>
      <c r="I324" s="626"/>
      <c r="J324" s="626"/>
      <c r="K324" s="626"/>
      <c r="L324" s="626"/>
      <c r="M324" s="626"/>
      <c r="N324" s="627"/>
    </row>
    <row r="325" spans="1:15" ht="34.5" customHeight="1" thickBot="1">
      <c r="A325" s="326" t="s">
        <v>298</v>
      </c>
      <c r="B325" s="622"/>
      <c r="C325" s="623"/>
      <c r="D325" s="624"/>
      <c r="E325" s="622"/>
      <c r="F325" s="624"/>
      <c r="G325" s="618" t="s">
        <v>257</v>
      </c>
      <c r="H325" s="631" t="s">
        <v>258</v>
      </c>
      <c r="I325" s="632"/>
      <c r="J325" s="618" t="s">
        <v>259</v>
      </c>
      <c r="K325" s="321" t="s">
        <v>302</v>
      </c>
      <c r="L325" s="618" t="s">
        <v>261</v>
      </c>
      <c r="M325" s="618" t="s">
        <v>262</v>
      </c>
      <c r="N325" s="618" t="s">
        <v>263</v>
      </c>
    </row>
    <row r="326" spans="1:15" ht="54.75" customHeight="1">
      <c r="A326" s="327"/>
      <c r="B326" s="322" t="s">
        <v>317</v>
      </c>
      <c r="C326" s="322" t="s">
        <v>318</v>
      </c>
      <c r="D326" s="321" t="s">
        <v>268</v>
      </c>
      <c r="E326" s="321" t="s">
        <v>268</v>
      </c>
      <c r="F326" s="321" t="s">
        <v>268</v>
      </c>
      <c r="G326" s="619"/>
      <c r="H326" s="618" t="s">
        <v>319</v>
      </c>
      <c r="I326" s="618" t="s">
        <v>270</v>
      </c>
      <c r="J326" s="619"/>
      <c r="K326" s="321" t="s">
        <v>303</v>
      </c>
      <c r="L326" s="619"/>
      <c r="M326" s="619"/>
      <c r="N326" s="619"/>
    </row>
    <row r="327" spans="1:15" ht="25.5" customHeight="1">
      <c r="A327" s="327"/>
      <c r="B327" s="321" t="s">
        <v>268</v>
      </c>
      <c r="C327" s="321" t="s">
        <v>268</v>
      </c>
      <c r="D327" s="321" t="s">
        <v>265</v>
      </c>
      <c r="E327" s="321" t="s">
        <v>265</v>
      </c>
      <c r="F327" s="321" t="s">
        <v>265</v>
      </c>
      <c r="G327" s="619"/>
      <c r="H327" s="619"/>
      <c r="I327" s="619"/>
      <c r="J327" s="619"/>
      <c r="K327" s="325"/>
      <c r="L327" s="619"/>
      <c r="M327" s="619"/>
      <c r="N327" s="619"/>
    </row>
    <row r="328" spans="1:15" ht="24.75" customHeight="1" thickBot="1">
      <c r="A328" s="328"/>
      <c r="B328" s="318" t="s">
        <v>265</v>
      </c>
      <c r="C328" s="318" t="s">
        <v>265</v>
      </c>
      <c r="D328" s="323"/>
      <c r="E328" s="323"/>
      <c r="F328" s="323"/>
      <c r="G328" s="620"/>
      <c r="H328" s="620"/>
      <c r="I328" s="620"/>
      <c r="J328" s="620"/>
      <c r="K328" s="323"/>
      <c r="L328" s="620"/>
      <c r="M328" s="620"/>
      <c r="N328" s="620"/>
    </row>
    <row r="329" spans="1:15" ht="15.75" thickBot="1">
      <c r="A329" s="320">
        <v>1</v>
      </c>
      <c r="B329" s="318">
        <v>2</v>
      </c>
      <c r="C329" s="318">
        <v>3</v>
      </c>
      <c r="D329" s="318">
        <v>4</v>
      </c>
      <c r="E329" s="318">
        <v>5</v>
      </c>
      <c r="F329" s="318">
        <v>6</v>
      </c>
      <c r="G329" s="318">
        <v>7</v>
      </c>
      <c r="H329" s="318">
        <v>8</v>
      </c>
      <c r="I329" s="318">
        <v>9</v>
      </c>
      <c r="J329" s="318">
        <v>10</v>
      </c>
      <c r="K329" s="318">
        <v>11</v>
      </c>
      <c r="L329" s="318">
        <v>12</v>
      </c>
      <c r="M329" s="318">
        <v>13</v>
      </c>
      <c r="N329" s="318">
        <v>14</v>
      </c>
    </row>
    <row r="330" spans="1:15" ht="89.25" customHeight="1" thickBot="1">
      <c r="A330" s="633" t="s">
        <v>320</v>
      </c>
      <c r="B330" s="637" t="s">
        <v>321</v>
      </c>
      <c r="C330" s="635"/>
      <c r="D330" s="635"/>
      <c r="E330" s="635"/>
      <c r="F330" s="635"/>
      <c r="G330" s="329"/>
      <c r="H330" s="329"/>
      <c r="I330" s="329"/>
      <c r="J330" s="329"/>
      <c r="K330" s="329"/>
      <c r="L330" s="329"/>
      <c r="M330" s="329"/>
      <c r="N330" s="329"/>
    </row>
    <row r="331" spans="1:15" ht="15.75" thickBot="1">
      <c r="A331" s="634"/>
      <c r="B331" s="638"/>
      <c r="C331" s="636"/>
      <c r="D331" s="636"/>
      <c r="E331" s="636"/>
      <c r="F331" s="636"/>
      <c r="G331" s="329"/>
      <c r="H331" s="329"/>
      <c r="I331" s="329"/>
      <c r="J331" s="329"/>
      <c r="K331" s="329"/>
      <c r="L331" s="329"/>
      <c r="M331" s="329"/>
      <c r="N331" s="329"/>
    </row>
    <row r="332" spans="1:15" ht="15.75" thickBot="1">
      <c r="A332" s="635"/>
      <c r="B332" s="635"/>
      <c r="C332" s="635"/>
      <c r="D332" s="635"/>
      <c r="E332" s="635"/>
      <c r="F332" s="635"/>
      <c r="G332" s="329"/>
      <c r="H332" s="329"/>
      <c r="I332" s="329"/>
      <c r="J332" s="329"/>
      <c r="K332" s="329"/>
      <c r="L332" s="329"/>
      <c r="M332" s="329"/>
      <c r="N332" s="329"/>
    </row>
    <row r="333" spans="1:15" ht="15.75" thickBot="1">
      <c r="A333" s="636"/>
      <c r="B333" s="636"/>
      <c r="C333" s="636"/>
      <c r="D333" s="636"/>
      <c r="E333" s="636"/>
      <c r="F333" s="636"/>
      <c r="G333" s="324"/>
      <c r="H333" s="324"/>
      <c r="I333" s="324"/>
      <c r="J333" s="324"/>
      <c r="K333" s="324"/>
      <c r="L333" s="324"/>
      <c r="M333" s="324"/>
      <c r="N333" s="324"/>
    </row>
    <row r="334" spans="1:15">
      <c r="A334" s="316"/>
    </row>
    <row r="335" spans="1:15" ht="18" customHeight="1">
      <c r="A335" s="315"/>
    </row>
    <row r="336" spans="1:15" s="335" customFormat="1" ht="15.75" customHeight="1">
      <c r="A336" s="606" t="s">
        <v>305</v>
      </c>
      <c r="B336" s="607"/>
      <c r="C336" s="607"/>
      <c r="D336" s="607"/>
      <c r="E336" s="607"/>
      <c r="F336" s="607"/>
      <c r="G336" s="607"/>
      <c r="H336" s="607"/>
      <c r="I336" s="607"/>
      <c r="J336" s="607"/>
      <c r="K336" s="607"/>
      <c r="L336" s="607"/>
      <c r="M336" s="607"/>
      <c r="N336" s="607"/>
      <c r="O336" s="607"/>
    </row>
    <row r="337" spans="1:15" ht="15.75" thickBot="1">
      <c r="A337" s="316"/>
    </row>
    <row r="338" spans="1:15" ht="23.25" customHeight="1" thickBot="1">
      <c r="A338" s="317" t="s">
        <v>297</v>
      </c>
      <c r="B338" s="616" t="s">
        <v>299</v>
      </c>
      <c r="C338" s="621"/>
      <c r="D338" s="617"/>
      <c r="E338" s="616" t="s">
        <v>300</v>
      </c>
      <c r="F338" s="617"/>
      <c r="G338" s="625" t="s">
        <v>306</v>
      </c>
      <c r="H338" s="626"/>
      <c r="I338" s="626"/>
      <c r="J338" s="626"/>
      <c r="K338" s="626"/>
      <c r="L338" s="626"/>
      <c r="M338" s="626"/>
      <c r="N338" s="627"/>
    </row>
    <row r="339" spans="1:15" ht="34.5" customHeight="1" thickBot="1">
      <c r="A339" s="326" t="s">
        <v>298</v>
      </c>
      <c r="B339" s="622"/>
      <c r="C339" s="623"/>
      <c r="D339" s="624"/>
      <c r="E339" s="622"/>
      <c r="F339" s="624"/>
      <c r="G339" s="618" t="s">
        <v>257</v>
      </c>
      <c r="H339" s="631" t="s">
        <v>258</v>
      </c>
      <c r="I339" s="632"/>
      <c r="J339" s="618" t="s">
        <v>259</v>
      </c>
      <c r="K339" s="321" t="s">
        <v>302</v>
      </c>
      <c r="L339" s="618" t="s">
        <v>261</v>
      </c>
      <c r="M339" s="618" t="s">
        <v>262</v>
      </c>
      <c r="N339" s="618" t="s">
        <v>263</v>
      </c>
    </row>
    <row r="340" spans="1:15" ht="42" customHeight="1">
      <c r="A340" s="327"/>
      <c r="B340" s="322" t="s">
        <v>317</v>
      </c>
      <c r="C340" s="322" t="s">
        <v>318</v>
      </c>
      <c r="D340" s="321" t="s">
        <v>268</v>
      </c>
      <c r="E340" s="321" t="s">
        <v>268</v>
      </c>
      <c r="F340" s="321" t="s">
        <v>268</v>
      </c>
      <c r="G340" s="619"/>
      <c r="H340" s="618" t="s">
        <v>269</v>
      </c>
      <c r="I340" s="618" t="s">
        <v>270</v>
      </c>
      <c r="J340" s="619"/>
      <c r="K340" s="321" t="s">
        <v>303</v>
      </c>
      <c r="L340" s="619"/>
      <c r="M340" s="619"/>
      <c r="N340" s="619"/>
    </row>
    <row r="341" spans="1:15" ht="15.75" customHeight="1">
      <c r="A341" s="327"/>
      <c r="B341" s="321" t="s">
        <v>268</v>
      </c>
      <c r="C341" s="321" t="s">
        <v>268</v>
      </c>
      <c r="D341" s="321" t="s">
        <v>265</v>
      </c>
      <c r="E341" s="321" t="s">
        <v>265</v>
      </c>
      <c r="F341" s="321" t="s">
        <v>265</v>
      </c>
      <c r="G341" s="619"/>
      <c r="H341" s="619"/>
      <c r="I341" s="619"/>
      <c r="J341" s="619"/>
      <c r="K341" s="325"/>
      <c r="L341" s="619"/>
      <c r="M341" s="619"/>
      <c r="N341" s="619"/>
    </row>
    <row r="342" spans="1:15" ht="27.75" customHeight="1" thickBot="1">
      <c r="A342" s="328"/>
      <c r="B342" s="318" t="s">
        <v>267</v>
      </c>
      <c r="C342" s="318" t="s">
        <v>265</v>
      </c>
      <c r="D342" s="323"/>
      <c r="E342" s="323"/>
      <c r="F342" s="323"/>
      <c r="G342" s="620"/>
      <c r="H342" s="620"/>
      <c r="I342" s="620"/>
      <c r="J342" s="620"/>
      <c r="K342" s="323"/>
      <c r="L342" s="620"/>
      <c r="M342" s="620"/>
      <c r="N342" s="620"/>
    </row>
    <row r="343" spans="1:15" ht="15.75" thickBot="1">
      <c r="A343" s="320">
        <v>1</v>
      </c>
      <c r="B343" s="318">
        <v>2</v>
      </c>
      <c r="C343" s="318">
        <v>3</v>
      </c>
      <c r="D343" s="318">
        <v>4</v>
      </c>
      <c r="E343" s="318">
        <v>5</v>
      </c>
      <c r="F343" s="318">
        <v>6</v>
      </c>
      <c r="G343" s="318">
        <v>7</v>
      </c>
      <c r="H343" s="318">
        <v>8</v>
      </c>
      <c r="I343" s="318">
        <v>9</v>
      </c>
      <c r="J343" s="318">
        <v>10</v>
      </c>
      <c r="K343" s="318">
        <v>11</v>
      </c>
      <c r="L343" s="318">
        <v>12</v>
      </c>
      <c r="M343" s="318">
        <v>13</v>
      </c>
      <c r="N343" s="318">
        <v>14</v>
      </c>
    </row>
    <row r="344" spans="1:15" ht="9.75" customHeight="1" thickBot="1">
      <c r="A344" s="633" t="s">
        <v>320</v>
      </c>
      <c r="B344" s="637" t="s">
        <v>321</v>
      </c>
      <c r="C344" s="635"/>
      <c r="D344" s="635" t="s">
        <v>187</v>
      </c>
      <c r="E344" s="635" t="s">
        <v>187</v>
      </c>
      <c r="F344" s="635" t="s">
        <v>187</v>
      </c>
      <c r="G344" s="329"/>
      <c r="H344" s="329"/>
      <c r="I344" s="329"/>
      <c r="J344" s="329"/>
      <c r="K344" s="329"/>
      <c r="L344" s="329"/>
      <c r="M344" s="329"/>
      <c r="N344" s="329"/>
    </row>
    <row r="345" spans="1:15" ht="66.75" customHeight="1" thickBot="1">
      <c r="A345" s="634"/>
      <c r="B345" s="638"/>
      <c r="C345" s="636"/>
      <c r="D345" s="636"/>
      <c r="E345" s="636"/>
      <c r="F345" s="636"/>
      <c r="G345" s="330" t="s">
        <v>322</v>
      </c>
      <c r="H345" s="330" t="s">
        <v>288</v>
      </c>
      <c r="I345" s="330">
        <v>642</v>
      </c>
      <c r="J345" s="330">
        <v>24</v>
      </c>
      <c r="K345" s="330">
        <v>27</v>
      </c>
      <c r="L345" s="330">
        <v>10</v>
      </c>
      <c r="M345" s="329">
        <v>0</v>
      </c>
      <c r="N345" s="329"/>
    </row>
    <row r="346" spans="1:15" ht="15.75" thickBot="1">
      <c r="A346" s="635"/>
      <c r="B346" s="635"/>
      <c r="C346" s="635"/>
      <c r="D346" s="635"/>
      <c r="E346" s="635"/>
      <c r="F346" s="635"/>
      <c r="G346" s="329"/>
      <c r="H346" s="329"/>
      <c r="I346" s="329"/>
      <c r="J346" s="329"/>
      <c r="K346" s="329"/>
      <c r="L346" s="329"/>
      <c r="M346" s="329"/>
      <c r="N346" s="329"/>
    </row>
    <row r="347" spans="1:15" ht="15.75" thickBot="1">
      <c r="A347" s="636"/>
      <c r="B347" s="636"/>
      <c r="C347" s="636"/>
      <c r="D347" s="636"/>
      <c r="E347" s="636"/>
      <c r="F347" s="636"/>
      <c r="G347" s="324"/>
      <c r="H347" s="324"/>
      <c r="I347" s="324"/>
      <c r="J347" s="324"/>
      <c r="K347" s="324"/>
      <c r="L347" s="324"/>
      <c r="M347" s="324"/>
      <c r="N347" s="324"/>
    </row>
    <row r="348" spans="1:15">
      <c r="A348" s="316"/>
    </row>
    <row r="349" spans="1:15" ht="15.75" customHeight="1">
      <c r="A349" s="315"/>
    </row>
    <row r="350" spans="1:15" ht="15.75" customHeight="1">
      <c r="A350" s="315"/>
    </row>
    <row r="351" spans="1:15" ht="18.75">
      <c r="A351" s="613" t="s">
        <v>323</v>
      </c>
      <c r="B351" s="643"/>
      <c r="C351" s="643"/>
      <c r="D351" s="643"/>
      <c r="E351" s="643"/>
      <c r="F351" s="643"/>
      <c r="G351" s="643"/>
      <c r="H351" s="643"/>
      <c r="I351" s="643"/>
      <c r="J351" s="643"/>
      <c r="K351" s="643"/>
      <c r="L351" s="643"/>
      <c r="M351" s="643"/>
      <c r="N351" s="643"/>
      <c r="O351" s="643"/>
    </row>
    <row r="352" spans="1:15">
      <c r="A352" s="606" t="s">
        <v>324</v>
      </c>
      <c r="B352" s="612"/>
      <c r="C352" s="612"/>
      <c r="D352" s="612"/>
      <c r="E352" s="612"/>
      <c r="F352" s="612"/>
      <c r="G352" s="612"/>
      <c r="H352" s="612"/>
      <c r="I352" s="612"/>
      <c r="J352" s="612"/>
      <c r="K352" s="612"/>
      <c r="L352" s="612"/>
      <c r="M352" s="612"/>
      <c r="N352" s="612"/>
      <c r="O352" s="612"/>
    </row>
    <row r="353" spans="1:15">
      <c r="A353" s="606" t="s">
        <v>325</v>
      </c>
      <c r="B353" s="612"/>
      <c r="C353" s="612"/>
      <c r="D353" s="612"/>
      <c r="E353" s="612"/>
      <c r="F353" s="612"/>
      <c r="G353" s="612"/>
      <c r="H353" s="612"/>
      <c r="I353" s="612"/>
      <c r="J353" s="612"/>
      <c r="K353" s="612"/>
      <c r="L353" s="612"/>
      <c r="M353" s="612"/>
      <c r="N353" s="612"/>
      <c r="O353" s="612"/>
    </row>
    <row r="354" spans="1:15">
      <c r="A354" s="606" t="s">
        <v>326</v>
      </c>
      <c r="B354" s="612"/>
      <c r="C354" s="612"/>
      <c r="D354" s="612"/>
      <c r="E354" s="612"/>
      <c r="F354" s="612"/>
      <c r="G354" s="612"/>
      <c r="H354" s="612"/>
      <c r="I354" s="612"/>
      <c r="J354" s="612"/>
      <c r="K354" s="612"/>
      <c r="L354" s="612"/>
      <c r="M354" s="612"/>
      <c r="N354" s="612"/>
      <c r="O354" s="612"/>
    </row>
    <row r="355" spans="1:15" ht="3" customHeight="1">
      <c r="A355" s="315"/>
    </row>
    <row r="356" spans="1:15" s="335" customFormat="1" ht="15.75">
      <c r="A356" s="606" t="s">
        <v>295</v>
      </c>
      <c r="B356" s="607"/>
      <c r="C356" s="607"/>
      <c r="D356" s="607"/>
      <c r="E356" s="607"/>
      <c r="F356" s="607"/>
      <c r="G356" s="607"/>
      <c r="H356" s="607"/>
      <c r="I356" s="607"/>
      <c r="J356" s="607"/>
      <c r="K356" s="607"/>
      <c r="L356" s="607"/>
      <c r="M356" s="607"/>
      <c r="N356" s="607"/>
      <c r="O356" s="607"/>
    </row>
    <row r="357" spans="1:15" s="335" customFormat="1" ht="15.75">
      <c r="A357" s="606" t="s">
        <v>296</v>
      </c>
      <c r="B357" s="607"/>
      <c r="C357" s="607"/>
      <c r="D357" s="607"/>
      <c r="E357" s="607"/>
      <c r="F357" s="607"/>
      <c r="G357" s="607"/>
      <c r="H357" s="607"/>
      <c r="I357" s="607"/>
      <c r="J357" s="607"/>
      <c r="K357" s="607"/>
      <c r="L357" s="607"/>
      <c r="M357" s="607"/>
      <c r="N357" s="607"/>
      <c r="O357" s="607"/>
    </row>
    <row r="358" spans="1:15" ht="15.75" thickBot="1">
      <c r="A358" s="316"/>
    </row>
    <row r="359" spans="1:15" ht="23.25" customHeight="1" thickBot="1">
      <c r="A359" s="317" t="s">
        <v>297</v>
      </c>
      <c r="B359" s="616" t="s">
        <v>299</v>
      </c>
      <c r="C359" s="621"/>
      <c r="D359" s="617"/>
      <c r="E359" s="616" t="s">
        <v>300</v>
      </c>
      <c r="F359" s="617"/>
      <c r="G359" s="625" t="s">
        <v>301</v>
      </c>
      <c r="H359" s="626"/>
      <c r="I359" s="626"/>
      <c r="J359" s="626"/>
      <c r="K359" s="626"/>
      <c r="L359" s="626"/>
      <c r="M359" s="626"/>
      <c r="N359" s="627"/>
    </row>
    <row r="360" spans="1:15" ht="34.5" customHeight="1" thickBot="1">
      <c r="A360" s="326" t="s">
        <v>298</v>
      </c>
      <c r="B360" s="622"/>
      <c r="C360" s="623"/>
      <c r="D360" s="624"/>
      <c r="E360" s="622"/>
      <c r="F360" s="624"/>
      <c r="G360" s="618" t="s">
        <v>257</v>
      </c>
      <c r="H360" s="631" t="s">
        <v>258</v>
      </c>
      <c r="I360" s="632"/>
      <c r="J360" s="618" t="s">
        <v>259</v>
      </c>
      <c r="K360" s="321" t="s">
        <v>302</v>
      </c>
      <c r="L360" s="618" t="s">
        <v>261</v>
      </c>
      <c r="M360" s="618" t="s">
        <v>262</v>
      </c>
      <c r="N360" s="618" t="s">
        <v>263</v>
      </c>
    </row>
    <row r="361" spans="1:15" ht="38.25">
      <c r="A361" s="327"/>
      <c r="B361" s="322" t="s">
        <v>317</v>
      </c>
      <c r="C361" s="322" t="s">
        <v>318</v>
      </c>
      <c r="D361" s="321" t="s">
        <v>268</v>
      </c>
      <c r="E361" s="321" t="s">
        <v>268</v>
      </c>
      <c r="F361" s="321" t="s">
        <v>268</v>
      </c>
      <c r="G361" s="619"/>
      <c r="H361" s="618" t="s">
        <v>319</v>
      </c>
      <c r="I361" s="618" t="s">
        <v>270</v>
      </c>
      <c r="J361" s="619"/>
      <c r="K361" s="321" t="s">
        <v>303</v>
      </c>
      <c r="L361" s="619"/>
      <c r="M361" s="619"/>
      <c r="N361" s="619"/>
    </row>
    <row r="362" spans="1:15" ht="22.5">
      <c r="A362" s="327"/>
      <c r="B362" s="321" t="s">
        <v>268</v>
      </c>
      <c r="C362" s="321" t="s">
        <v>268</v>
      </c>
      <c r="D362" s="321" t="s">
        <v>265</v>
      </c>
      <c r="E362" s="321" t="s">
        <v>265</v>
      </c>
      <c r="F362" s="321" t="s">
        <v>265</v>
      </c>
      <c r="G362" s="619"/>
      <c r="H362" s="619"/>
      <c r="I362" s="619"/>
      <c r="J362" s="619"/>
      <c r="K362" s="325"/>
      <c r="L362" s="619"/>
      <c r="M362" s="619"/>
      <c r="N362" s="619"/>
    </row>
    <row r="363" spans="1:15" ht="23.25" thickBot="1">
      <c r="A363" s="328"/>
      <c r="B363" s="318" t="s">
        <v>265</v>
      </c>
      <c r="C363" s="318" t="s">
        <v>265</v>
      </c>
      <c r="D363" s="323"/>
      <c r="E363" s="323"/>
      <c r="F363" s="323"/>
      <c r="G363" s="620"/>
      <c r="H363" s="620"/>
      <c r="I363" s="620"/>
      <c r="J363" s="620"/>
      <c r="K363" s="323"/>
      <c r="L363" s="620"/>
      <c r="M363" s="620"/>
      <c r="N363" s="620"/>
    </row>
    <row r="364" spans="1:15" ht="15.75" thickBot="1">
      <c r="A364" s="320">
        <v>1</v>
      </c>
      <c r="B364" s="318">
        <v>2</v>
      </c>
      <c r="C364" s="318">
        <v>3</v>
      </c>
      <c r="D364" s="318">
        <v>4</v>
      </c>
      <c r="E364" s="318">
        <v>5</v>
      </c>
      <c r="F364" s="318">
        <v>6</v>
      </c>
      <c r="G364" s="318">
        <v>7</v>
      </c>
      <c r="H364" s="318">
        <v>8</v>
      </c>
      <c r="I364" s="318">
        <v>9</v>
      </c>
      <c r="J364" s="318">
        <v>10</v>
      </c>
      <c r="K364" s="318">
        <v>11</v>
      </c>
      <c r="L364" s="318">
        <v>12</v>
      </c>
      <c r="M364" s="318">
        <v>13</v>
      </c>
      <c r="N364" s="318">
        <v>14</v>
      </c>
    </row>
    <row r="365" spans="1:15" ht="73.5" customHeight="1" thickBot="1">
      <c r="A365" s="633" t="s">
        <v>327</v>
      </c>
      <c r="B365" s="633" t="s">
        <v>321</v>
      </c>
      <c r="C365" s="635"/>
      <c r="D365" s="635"/>
      <c r="E365" s="635"/>
      <c r="F365" s="635"/>
      <c r="G365" s="329"/>
      <c r="H365" s="329"/>
      <c r="I365" s="329"/>
      <c r="J365" s="329"/>
      <c r="K365" s="329"/>
      <c r="L365" s="329"/>
      <c r="M365" s="329"/>
      <c r="N365" s="329"/>
    </row>
    <row r="366" spans="1:15" ht="15.75" thickBot="1">
      <c r="A366" s="634"/>
      <c r="B366" s="634"/>
      <c r="C366" s="636"/>
      <c r="D366" s="636"/>
      <c r="E366" s="636"/>
      <c r="F366" s="636"/>
      <c r="G366" s="329"/>
      <c r="H366" s="329"/>
      <c r="I366" s="329"/>
      <c r="J366" s="329"/>
      <c r="K366" s="329"/>
      <c r="L366" s="329"/>
      <c r="M366" s="329"/>
      <c r="N366" s="329"/>
    </row>
    <row r="367" spans="1:15" ht="15.75" thickBot="1">
      <c r="A367" s="635"/>
      <c r="B367" s="635"/>
      <c r="C367" s="635"/>
      <c r="D367" s="635"/>
      <c r="E367" s="635"/>
      <c r="F367" s="635"/>
      <c r="G367" s="329"/>
      <c r="H367" s="329"/>
      <c r="I367" s="329"/>
      <c r="J367" s="329"/>
      <c r="K367" s="329"/>
      <c r="L367" s="329"/>
      <c r="M367" s="329"/>
      <c r="N367" s="329"/>
    </row>
    <row r="368" spans="1:15" ht="15.75" thickBot="1">
      <c r="A368" s="636"/>
      <c r="B368" s="636"/>
      <c r="C368" s="636"/>
      <c r="D368" s="636"/>
      <c r="E368" s="636"/>
      <c r="F368" s="636"/>
      <c r="G368" s="324"/>
      <c r="H368" s="324"/>
      <c r="I368" s="324"/>
      <c r="J368" s="324"/>
      <c r="K368" s="324"/>
      <c r="L368" s="324"/>
      <c r="M368" s="324"/>
      <c r="N368" s="324"/>
    </row>
    <row r="369" spans="1:15" ht="14.25" customHeight="1">
      <c r="A369" s="316"/>
    </row>
    <row r="370" spans="1:15" hidden="1">
      <c r="A370" s="315"/>
    </row>
    <row r="371" spans="1:15" s="335" customFormat="1" ht="15.75">
      <c r="A371" s="606" t="s">
        <v>305</v>
      </c>
      <c r="B371" s="607"/>
      <c r="C371" s="607"/>
      <c r="D371" s="607"/>
      <c r="E371" s="607"/>
      <c r="F371" s="607"/>
      <c r="G371" s="607"/>
      <c r="H371" s="607"/>
      <c r="I371" s="607"/>
      <c r="J371" s="607"/>
      <c r="K371" s="607"/>
      <c r="L371" s="607"/>
      <c r="M371" s="607"/>
      <c r="N371" s="607"/>
      <c r="O371" s="607"/>
    </row>
    <row r="372" spans="1:15" ht="23.25" customHeight="1" thickBot="1">
      <c r="A372" s="316"/>
    </row>
    <row r="373" spans="1:15" ht="23.25" customHeight="1" thickBot="1">
      <c r="A373" s="317" t="s">
        <v>297</v>
      </c>
      <c r="B373" s="616" t="s">
        <v>299</v>
      </c>
      <c r="C373" s="621"/>
      <c r="D373" s="617"/>
      <c r="E373" s="616" t="s">
        <v>300</v>
      </c>
      <c r="F373" s="617"/>
      <c r="G373" s="625" t="s">
        <v>306</v>
      </c>
      <c r="H373" s="626"/>
      <c r="I373" s="626"/>
      <c r="J373" s="626"/>
      <c r="K373" s="626"/>
      <c r="L373" s="626"/>
      <c r="M373" s="626"/>
      <c r="N373" s="627"/>
    </row>
    <row r="374" spans="1:15" ht="34.5" customHeight="1" thickBot="1">
      <c r="A374" s="326" t="s">
        <v>298</v>
      </c>
      <c r="B374" s="622"/>
      <c r="C374" s="623"/>
      <c r="D374" s="624"/>
      <c r="E374" s="622"/>
      <c r="F374" s="624"/>
      <c r="G374" s="618" t="s">
        <v>257</v>
      </c>
      <c r="H374" s="631" t="s">
        <v>258</v>
      </c>
      <c r="I374" s="632"/>
      <c r="J374" s="618" t="s">
        <v>259</v>
      </c>
      <c r="K374" s="321" t="s">
        <v>302</v>
      </c>
      <c r="L374" s="618" t="s">
        <v>261</v>
      </c>
      <c r="M374" s="618" t="s">
        <v>262</v>
      </c>
      <c r="N374" s="618" t="s">
        <v>263</v>
      </c>
    </row>
    <row r="375" spans="1:15" ht="45" customHeight="1">
      <c r="A375" s="327"/>
      <c r="B375" s="322" t="s">
        <v>317</v>
      </c>
      <c r="C375" s="322" t="s">
        <v>318</v>
      </c>
      <c r="D375" s="321" t="s">
        <v>268</v>
      </c>
      <c r="E375" s="321" t="s">
        <v>268</v>
      </c>
      <c r="F375" s="321" t="s">
        <v>268</v>
      </c>
      <c r="G375" s="619"/>
      <c r="H375" s="618" t="s">
        <v>269</v>
      </c>
      <c r="I375" s="618" t="s">
        <v>270</v>
      </c>
      <c r="J375" s="619"/>
      <c r="K375" s="321" t="s">
        <v>303</v>
      </c>
      <c r="L375" s="619"/>
      <c r="M375" s="619"/>
      <c r="N375" s="619"/>
    </row>
    <row r="376" spans="1:15" ht="29.25" customHeight="1">
      <c r="A376" s="327"/>
      <c r="B376" s="321" t="s">
        <v>268</v>
      </c>
      <c r="C376" s="321" t="s">
        <v>268</v>
      </c>
      <c r="D376" s="321" t="s">
        <v>265</v>
      </c>
      <c r="E376" s="321" t="s">
        <v>265</v>
      </c>
      <c r="F376" s="321" t="s">
        <v>265</v>
      </c>
      <c r="G376" s="619"/>
      <c r="H376" s="619"/>
      <c r="I376" s="619"/>
      <c r="J376" s="619"/>
      <c r="K376" s="325"/>
      <c r="L376" s="619"/>
      <c r="M376" s="619"/>
      <c r="N376" s="619"/>
    </row>
    <row r="377" spans="1:15" ht="23.25" thickBot="1">
      <c r="A377" s="328"/>
      <c r="B377" s="318" t="s">
        <v>267</v>
      </c>
      <c r="C377" s="318" t="s">
        <v>265</v>
      </c>
      <c r="D377" s="323"/>
      <c r="E377" s="323"/>
      <c r="F377" s="323"/>
      <c r="G377" s="620"/>
      <c r="H377" s="620"/>
      <c r="I377" s="620"/>
      <c r="J377" s="620"/>
      <c r="K377" s="323"/>
      <c r="L377" s="620"/>
      <c r="M377" s="620"/>
      <c r="N377" s="620"/>
    </row>
    <row r="378" spans="1:15" ht="15.75" customHeight="1" thickBot="1">
      <c r="A378" s="320">
        <v>1</v>
      </c>
      <c r="B378" s="318">
        <v>2</v>
      </c>
      <c r="C378" s="318">
        <v>3</v>
      </c>
      <c r="D378" s="318">
        <v>4</v>
      </c>
      <c r="E378" s="318">
        <v>5</v>
      </c>
      <c r="F378" s="318">
        <v>6</v>
      </c>
      <c r="G378" s="318">
        <v>7</v>
      </c>
      <c r="H378" s="318">
        <v>8</v>
      </c>
      <c r="I378" s="318">
        <v>9</v>
      </c>
      <c r="J378" s="318">
        <v>10</v>
      </c>
      <c r="K378" s="318">
        <v>11</v>
      </c>
      <c r="L378" s="318">
        <v>12</v>
      </c>
      <c r="M378" s="318">
        <v>13</v>
      </c>
      <c r="N378" s="318">
        <v>14</v>
      </c>
    </row>
    <row r="379" spans="1:15" ht="9" customHeight="1" thickBot="1">
      <c r="A379" s="633" t="s">
        <v>327</v>
      </c>
      <c r="B379" s="633" t="s">
        <v>328</v>
      </c>
      <c r="C379" s="635"/>
      <c r="D379" s="635" t="s">
        <v>187</v>
      </c>
      <c r="E379" s="635" t="s">
        <v>187</v>
      </c>
      <c r="F379" s="635" t="s">
        <v>187</v>
      </c>
      <c r="G379" s="329"/>
      <c r="H379" s="329"/>
      <c r="I379" s="329"/>
      <c r="J379" s="329"/>
      <c r="K379" s="329"/>
      <c r="L379" s="329"/>
      <c r="M379" s="329"/>
      <c r="N379" s="329"/>
    </row>
    <row r="380" spans="1:15" ht="71.25" customHeight="1" thickBot="1">
      <c r="A380" s="634"/>
      <c r="B380" s="634"/>
      <c r="C380" s="636"/>
      <c r="D380" s="636"/>
      <c r="E380" s="636"/>
      <c r="F380" s="636"/>
      <c r="G380" s="330" t="s">
        <v>322</v>
      </c>
      <c r="H380" s="330" t="s">
        <v>288</v>
      </c>
      <c r="I380" s="330">
        <v>642</v>
      </c>
      <c r="J380" s="330">
        <v>5</v>
      </c>
      <c r="K380" s="330">
        <v>7</v>
      </c>
      <c r="L380" s="330">
        <v>20</v>
      </c>
      <c r="M380" s="329">
        <v>0</v>
      </c>
      <c r="N380" s="329"/>
    </row>
    <row r="381" spans="1:15" ht="15.75" thickBot="1">
      <c r="A381" s="635"/>
      <c r="B381" s="635"/>
      <c r="C381" s="635"/>
      <c r="D381" s="635"/>
      <c r="E381" s="635"/>
      <c r="F381" s="635"/>
      <c r="G381" s="329"/>
      <c r="H381" s="329"/>
      <c r="I381" s="329"/>
      <c r="J381" s="329"/>
      <c r="K381" s="329"/>
      <c r="L381" s="329"/>
      <c r="M381" s="329"/>
      <c r="N381" s="329"/>
    </row>
    <row r="382" spans="1:15" ht="15.75" thickBot="1">
      <c r="A382" s="636"/>
      <c r="B382" s="636"/>
      <c r="C382" s="636"/>
      <c r="D382" s="636"/>
      <c r="E382" s="636"/>
      <c r="F382" s="636"/>
      <c r="G382" s="324"/>
      <c r="H382" s="324"/>
      <c r="I382" s="324"/>
      <c r="J382" s="324"/>
      <c r="K382" s="324"/>
      <c r="L382" s="324"/>
      <c r="M382" s="324"/>
      <c r="N382" s="324"/>
    </row>
    <row r="383" spans="1:15">
      <c r="A383" s="316"/>
    </row>
    <row r="384" spans="1:15">
      <c r="A384" s="315"/>
    </row>
    <row r="385" spans="1:15">
      <c r="A385" s="315"/>
    </row>
    <row r="386" spans="1:15" ht="23.25" customHeight="1">
      <c r="A386" s="639" t="s">
        <v>329</v>
      </c>
      <c r="B386" s="612"/>
      <c r="C386" s="612"/>
      <c r="D386" s="612"/>
      <c r="E386" s="612"/>
      <c r="F386" s="612"/>
      <c r="G386" s="612"/>
      <c r="H386" s="612"/>
      <c r="I386" s="612"/>
      <c r="J386" s="612"/>
      <c r="K386" s="612"/>
      <c r="L386" s="612"/>
      <c r="M386" s="612"/>
      <c r="N386" s="612"/>
      <c r="O386" s="612"/>
    </row>
    <row r="387" spans="1:15" ht="23.25" customHeight="1">
      <c r="A387" s="606" t="s">
        <v>314</v>
      </c>
      <c r="B387" s="612"/>
      <c r="C387" s="612"/>
      <c r="D387" s="612"/>
      <c r="E387" s="612"/>
      <c r="F387" s="612"/>
      <c r="G387" s="612"/>
      <c r="H387" s="612"/>
      <c r="I387" s="612"/>
      <c r="J387" s="612"/>
      <c r="K387" s="612"/>
      <c r="L387" s="612"/>
      <c r="M387" s="612"/>
      <c r="N387" s="612"/>
      <c r="O387" s="612"/>
    </row>
    <row r="388" spans="1:15">
      <c r="A388" s="606" t="s">
        <v>330</v>
      </c>
      <c r="B388" s="612"/>
      <c r="C388" s="612"/>
      <c r="D388" s="612"/>
      <c r="E388" s="612"/>
      <c r="F388" s="612"/>
      <c r="G388" s="612"/>
      <c r="H388" s="612"/>
      <c r="I388" s="612"/>
      <c r="J388" s="612"/>
      <c r="K388" s="612"/>
      <c r="L388" s="612"/>
      <c r="M388" s="612"/>
      <c r="N388" s="612"/>
      <c r="O388" s="612"/>
    </row>
    <row r="389" spans="1:15" ht="14.25" customHeight="1">
      <c r="A389" s="606" t="s">
        <v>326</v>
      </c>
      <c r="B389" s="612"/>
      <c r="C389" s="612"/>
      <c r="D389" s="612"/>
      <c r="E389" s="612"/>
      <c r="F389" s="612"/>
      <c r="G389" s="612"/>
      <c r="H389" s="612"/>
      <c r="I389" s="612"/>
      <c r="J389" s="612"/>
      <c r="K389" s="612"/>
      <c r="L389" s="612"/>
      <c r="M389" s="612"/>
      <c r="N389" s="612"/>
      <c r="O389" s="612"/>
    </row>
    <row r="390" spans="1:15" hidden="1">
      <c r="A390" s="315"/>
    </row>
    <row r="391" spans="1:15" s="335" customFormat="1" ht="15.75" customHeight="1">
      <c r="A391" s="606" t="s">
        <v>295</v>
      </c>
      <c r="B391" s="607"/>
      <c r="C391" s="607"/>
      <c r="D391" s="607"/>
      <c r="E391" s="607"/>
      <c r="F391" s="607"/>
      <c r="G391" s="607"/>
      <c r="H391" s="607"/>
      <c r="I391" s="607"/>
      <c r="J391" s="607"/>
      <c r="K391" s="607"/>
      <c r="L391" s="607"/>
      <c r="M391" s="607"/>
      <c r="N391" s="607"/>
      <c r="O391" s="607"/>
    </row>
    <row r="392" spans="1:15" s="335" customFormat="1" ht="15.75">
      <c r="A392" s="606" t="s">
        <v>296</v>
      </c>
      <c r="B392" s="607"/>
      <c r="C392" s="607"/>
      <c r="D392" s="607"/>
      <c r="E392" s="607"/>
      <c r="F392" s="607"/>
      <c r="G392" s="607"/>
      <c r="H392" s="607"/>
      <c r="I392" s="607"/>
      <c r="J392" s="607"/>
      <c r="K392" s="607"/>
      <c r="L392" s="607"/>
      <c r="M392" s="607"/>
      <c r="N392" s="607"/>
      <c r="O392" s="607"/>
    </row>
    <row r="393" spans="1:15" ht="15.75" thickBot="1">
      <c r="A393" s="316"/>
    </row>
    <row r="394" spans="1:15" ht="23.25" customHeight="1" thickBot="1">
      <c r="A394" s="317" t="s">
        <v>297</v>
      </c>
      <c r="B394" s="616" t="s">
        <v>299</v>
      </c>
      <c r="C394" s="621"/>
      <c r="D394" s="617"/>
      <c r="E394" s="616" t="s">
        <v>300</v>
      </c>
      <c r="F394" s="617"/>
      <c r="G394" s="625" t="s">
        <v>301</v>
      </c>
      <c r="H394" s="626"/>
      <c r="I394" s="626"/>
      <c r="J394" s="626"/>
      <c r="K394" s="626"/>
      <c r="L394" s="626"/>
      <c r="M394" s="626"/>
      <c r="N394" s="627"/>
    </row>
    <row r="395" spans="1:15" ht="34.5" customHeight="1" thickBot="1">
      <c r="A395" s="326" t="s">
        <v>298</v>
      </c>
      <c r="B395" s="622"/>
      <c r="C395" s="623"/>
      <c r="D395" s="624"/>
      <c r="E395" s="622"/>
      <c r="F395" s="624"/>
      <c r="G395" s="618" t="s">
        <v>257</v>
      </c>
      <c r="H395" s="631" t="s">
        <v>258</v>
      </c>
      <c r="I395" s="632"/>
      <c r="J395" s="618" t="s">
        <v>259</v>
      </c>
      <c r="K395" s="321" t="s">
        <v>302</v>
      </c>
      <c r="L395" s="618" t="s">
        <v>261</v>
      </c>
      <c r="M395" s="618" t="s">
        <v>262</v>
      </c>
      <c r="N395" s="618" t="s">
        <v>263</v>
      </c>
    </row>
    <row r="396" spans="1:15" ht="42" customHeight="1">
      <c r="A396" s="327"/>
      <c r="B396" s="322" t="s">
        <v>317</v>
      </c>
      <c r="C396" s="322" t="s">
        <v>318</v>
      </c>
      <c r="D396" s="321" t="s">
        <v>268</v>
      </c>
      <c r="E396" s="321" t="s">
        <v>268</v>
      </c>
      <c r="F396" s="321" t="s">
        <v>268</v>
      </c>
      <c r="G396" s="619"/>
      <c r="H396" s="618" t="s">
        <v>319</v>
      </c>
      <c r="I396" s="618" t="s">
        <v>270</v>
      </c>
      <c r="J396" s="619"/>
      <c r="K396" s="321" t="s">
        <v>303</v>
      </c>
      <c r="L396" s="619"/>
      <c r="M396" s="619"/>
      <c r="N396" s="619"/>
    </row>
    <row r="397" spans="1:15" ht="28.5" customHeight="1">
      <c r="A397" s="327"/>
      <c r="B397" s="321" t="s">
        <v>268</v>
      </c>
      <c r="C397" s="321" t="s">
        <v>268</v>
      </c>
      <c r="D397" s="321" t="s">
        <v>265</v>
      </c>
      <c r="E397" s="321" t="s">
        <v>265</v>
      </c>
      <c r="F397" s="321" t="s">
        <v>265</v>
      </c>
      <c r="G397" s="619"/>
      <c r="H397" s="619"/>
      <c r="I397" s="619"/>
      <c r="J397" s="619"/>
      <c r="K397" s="325"/>
      <c r="L397" s="619"/>
      <c r="M397" s="619"/>
      <c r="N397" s="619"/>
    </row>
    <row r="398" spans="1:15" ht="29.25" customHeight="1" thickBot="1">
      <c r="A398" s="328"/>
      <c r="B398" s="318" t="s">
        <v>265</v>
      </c>
      <c r="C398" s="318" t="s">
        <v>265</v>
      </c>
      <c r="D398" s="323"/>
      <c r="E398" s="323"/>
      <c r="F398" s="323"/>
      <c r="G398" s="620"/>
      <c r="H398" s="620"/>
      <c r="I398" s="620"/>
      <c r="J398" s="620"/>
      <c r="K398" s="323"/>
      <c r="L398" s="620"/>
      <c r="M398" s="620"/>
      <c r="N398" s="620"/>
    </row>
    <row r="399" spans="1:15" ht="15.75" thickBot="1">
      <c r="A399" s="320">
        <v>1</v>
      </c>
      <c r="B399" s="318">
        <v>2</v>
      </c>
      <c r="C399" s="318">
        <v>3</v>
      </c>
      <c r="D399" s="318">
        <v>4</v>
      </c>
      <c r="E399" s="318">
        <v>5</v>
      </c>
      <c r="F399" s="318">
        <v>6</v>
      </c>
      <c r="G399" s="318">
        <v>7</v>
      </c>
      <c r="H399" s="318">
        <v>8</v>
      </c>
      <c r="I399" s="318">
        <v>9</v>
      </c>
      <c r="J399" s="318">
        <v>10</v>
      </c>
      <c r="K399" s="318">
        <v>11</v>
      </c>
      <c r="L399" s="318">
        <v>12</v>
      </c>
      <c r="M399" s="318">
        <v>13</v>
      </c>
      <c r="N399" s="318">
        <v>14</v>
      </c>
    </row>
    <row r="400" spans="1:15" ht="86.25" customHeight="1" thickBot="1">
      <c r="A400" s="633" t="s">
        <v>331</v>
      </c>
      <c r="B400" s="633" t="s">
        <v>332</v>
      </c>
      <c r="C400" s="635"/>
      <c r="D400" s="635"/>
      <c r="E400" s="635"/>
      <c r="F400" s="635"/>
      <c r="G400" s="329"/>
      <c r="H400" s="329"/>
      <c r="I400" s="329"/>
      <c r="J400" s="329"/>
      <c r="K400" s="329"/>
      <c r="L400" s="329"/>
      <c r="M400" s="329"/>
      <c r="N400" s="329"/>
    </row>
    <row r="401" spans="1:15" ht="15.75" thickBot="1">
      <c r="A401" s="634"/>
      <c r="B401" s="634"/>
      <c r="C401" s="636"/>
      <c r="D401" s="636"/>
      <c r="E401" s="636"/>
      <c r="F401" s="636"/>
      <c r="G401" s="329"/>
      <c r="H401" s="329"/>
      <c r="I401" s="329"/>
      <c r="J401" s="329"/>
      <c r="K401" s="329"/>
      <c r="L401" s="329"/>
      <c r="M401" s="329"/>
      <c r="N401" s="329"/>
    </row>
    <row r="402" spans="1:15" ht="15.75" thickBot="1">
      <c r="A402" s="635"/>
      <c r="B402" s="635"/>
      <c r="C402" s="635"/>
      <c r="D402" s="635"/>
      <c r="E402" s="635"/>
      <c r="F402" s="635"/>
      <c r="G402" s="329"/>
      <c r="H402" s="329"/>
      <c r="I402" s="329"/>
      <c r="J402" s="329"/>
      <c r="K402" s="329"/>
      <c r="L402" s="329"/>
      <c r="M402" s="329"/>
      <c r="N402" s="329"/>
    </row>
    <row r="403" spans="1:15" ht="15.75" thickBot="1">
      <c r="A403" s="636"/>
      <c r="B403" s="636"/>
      <c r="C403" s="636"/>
      <c r="D403" s="636"/>
      <c r="E403" s="636"/>
      <c r="F403" s="636"/>
      <c r="G403" s="324"/>
      <c r="H403" s="324"/>
      <c r="I403" s="324"/>
      <c r="J403" s="324"/>
      <c r="K403" s="324"/>
      <c r="L403" s="324"/>
      <c r="M403" s="324"/>
      <c r="N403" s="324"/>
    </row>
    <row r="404" spans="1:15">
      <c r="A404" s="316"/>
    </row>
    <row r="405" spans="1:15" ht="5.25" customHeight="1">
      <c r="A405" s="315"/>
    </row>
    <row r="406" spans="1:15" s="335" customFormat="1" ht="34.5" customHeight="1">
      <c r="A406" s="606" t="s">
        <v>305</v>
      </c>
      <c r="B406" s="607"/>
      <c r="C406" s="607"/>
      <c r="D406" s="607"/>
      <c r="E406" s="607"/>
      <c r="F406" s="607"/>
      <c r="G406" s="607"/>
      <c r="H406" s="607"/>
      <c r="I406" s="607"/>
      <c r="J406" s="607"/>
      <c r="K406" s="607"/>
      <c r="L406" s="607"/>
      <c r="M406" s="607"/>
      <c r="N406" s="607"/>
      <c r="O406" s="607"/>
    </row>
    <row r="407" spans="1:15" ht="15.75" thickBot="1">
      <c r="A407" s="316"/>
    </row>
    <row r="408" spans="1:15" ht="23.25" customHeight="1" thickBot="1">
      <c r="A408" s="317" t="s">
        <v>297</v>
      </c>
      <c r="B408" s="616" t="s">
        <v>299</v>
      </c>
      <c r="C408" s="621"/>
      <c r="D408" s="617"/>
      <c r="E408" s="616" t="s">
        <v>300</v>
      </c>
      <c r="F408" s="617"/>
      <c r="G408" s="625" t="s">
        <v>306</v>
      </c>
      <c r="H408" s="626"/>
      <c r="I408" s="626"/>
      <c r="J408" s="626"/>
      <c r="K408" s="626"/>
      <c r="L408" s="626"/>
      <c r="M408" s="626"/>
      <c r="N408" s="627"/>
    </row>
    <row r="409" spans="1:15" ht="34.5" customHeight="1" thickBot="1">
      <c r="A409" s="326" t="s">
        <v>298</v>
      </c>
      <c r="B409" s="622"/>
      <c r="C409" s="623"/>
      <c r="D409" s="624"/>
      <c r="E409" s="622"/>
      <c r="F409" s="624"/>
      <c r="G409" s="618" t="s">
        <v>257</v>
      </c>
      <c r="H409" s="631" t="s">
        <v>258</v>
      </c>
      <c r="I409" s="632"/>
      <c r="J409" s="618" t="s">
        <v>259</v>
      </c>
      <c r="K409" s="321" t="s">
        <v>302</v>
      </c>
      <c r="L409" s="618" t="s">
        <v>261</v>
      </c>
      <c r="M409" s="618" t="s">
        <v>262</v>
      </c>
      <c r="N409" s="618" t="s">
        <v>263</v>
      </c>
    </row>
    <row r="410" spans="1:15" ht="41.25" customHeight="1">
      <c r="A410" s="327"/>
      <c r="B410" s="322" t="s">
        <v>317</v>
      </c>
      <c r="C410" s="322" t="s">
        <v>318</v>
      </c>
      <c r="D410" s="321" t="s">
        <v>268</v>
      </c>
      <c r="E410" s="321" t="s">
        <v>268</v>
      </c>
      <c r="F410" s="321" t="s">
        <v>268</v>
      </c>
      <c r="G410" s="619"/>
      <c r="H410" s="618" t="s">
        <v>269</v>
      </c>
      <c r="I410" s="618" t="s">
        <v>270</v>
      </c>
      <c r="J410" s="619"/>
      <c r="K410" s="321" t="s">
        <v>303</v>
      </c>
      <c r="L410" s="619"/>
      <c r="M410" s="619"/>
      <c r="N410" s="619"/>
    </row>
    <row r="411" spans="1:15" ht="15.75" customHeight="1">
      <c r="A411" s="327"/>
      <c r="B411" s="321" t="s">
        <v>268</v>
      </c>
      <c r="C411" s="321" t="s">
        <v>268</v>
      </c>
      <c r="D411" s="321" t="s">
        <v>265</v>
      </c>
      <c r="E411" s="321" t="s">
        <v>265</v>
      </c>
      <c r="F411" s="321" t="s">
        <v>265</v>
      </c>
      <c r="G411" s="619"/>
      <c r="H411" s="619"/>
      <c r="I411" s="619"/>
      <c r="J411" s="619"/>
      <c r="K411" s="325"/>
      <c r="L411" s="619"/>
      <c r="M411" s="619"/>
      <c r="N411" s="619"/>
    </row>
    <row r="412" spans="1:15" ht="23.25" thickBot="1">
      <c r="A412" s="328"/>
      <c r="B412" s="318" t="s">
        <v>267</v>
      </c>
      <c r="C412" s="318" t="s">
        <v>265</v>
      </c>
      <c r="D412" s="323"/>
      <c r="E412" s="323"/>
      <c r="F412" s="323"/>
      <c r="G412" s="620"/>
      <c r="H412" s="620"/>
      <c r="I412" s="620"/>
      <c r="J412" s="620"/>
      <c r="K412" s="323"/>
      <c r="L412" s="620"/>
      <c r="M412" s="620"/>
      <c r="N412" s="620"/>
    </row>
    <row r="413" spans="1:15" ht="15.75" thickBot="1">
      <c r="A413" s="320">
        <v>1</v>
      </c>
      <c r="B413" s="318">
        <v>2</v>
      </c>
      <c r="C413" s="318">
        <v>3</v>
      </c>
      <c r="D413" s="318">
        <v>4</v>
      </c>
      <c r="E413" s="318">
        <v>5</v>
      </c>
      <c r="F413" s="318">
        <v>6</v>
      </c>
      <c r="G413" s="318">
        <v>7</v>
      </c>
      <c r="H413" s="318">
        <v>8</v>
      </c>
      <c r="I413" s="318">
        <v>9</v>
      </c>
      <c r="J413" s="318">
        <v>10</v>
      </c>
      <c r="K413" s="318">
        <v>11</v>
      </c>
      <c r="L413" s="318">
        <v>12</v>
      </c>
      <c r="M413" s="318">
        <v>13</v>
      </c>
      <c r="N413" s="318">
        <v>14</v>
      </c>
    </row>
    <row r="414" spans="1:15" ht="12" customHeight="1" thickBot="1">
      <c r="A414" s="633" t="s">
        <v>331</v>
      </c>
      <c r="B414" s="633" t="s">
        <v>332</v>
      </c>
      <c r="C414" s="635"/>
      <c r="D414" s="635" t="s">
        <v>187</v>
      </c>
      <c r="E414" s="635" t="s">
        <v>187</v>
      </c>
      <c r="F414" s="635" t="s">
        <v>187</v>
      </c>
      <c r="G414" s="329"/>
      <c r="H414" s="329"/>
      <c r="I414" s="329"/>
      <c r="J414" s="329"/>
      <c r="K414" s="329"/>
      <c r="L414" s="329"/>
      <c r="M414" s="329"/>
      <c r="N414" s="329"/>
    </row>
    <row r="415" spans="1:15" ht="72.75" customHeight="1" thickBot="1">
      <c r="A415" s="634"/>
      <c r="B415" s="634"/>
      <c r="C415" s="636"/>
      <c r="D415" s="636"/>
      <c r="E415" s="636"/>
      <c r="F415" s="636"/>
      <c r="G415" s="330" t="s">
        <v>322</v>
      </c>
      <c r="H415" s="330" t="s">
        <v>288</v>
      </c>
      <c r="I415" s="330">
        <v>642</v>
      </c>
      <c r="J415" s="330">
        <v>54</v>
      </c>
      <c r="K415" s="330">
        <v>88</v>
      </c>
      <c r="L415" s="330">
        <v>10</v>
      </c>
      <c r="M415" s="329"/>
      <c r="N415" s="329"/>
    </row>
    <row r="416" spans="1:15" ht="15.75" thickBot="1">
      <c r="A416" s="635"/>
      <c r="B416" s="635"/>
      <c r="C416" s="635"/>
      <c r="D416" s="635"/>
      <c r="E416" s="635"/>
      <c r="F416" s="635"/>
      <c r="G416" s="329"/>
      <c r="H416" s="329"/>
      <c r="I416" s="329"/>
      <c r="J416" s="329"/>
      <c r="K416" s="329"/>
      <c r="L416" s="329"/>
      <c r="M416" s="329"/>
      <c r="N416" s="329"/>
    </row>
    <row r="417" spans="1:15" ht="15.75" thickBot="1">
      <c r="A417" s="636"/>
      <c r="B417" s="636"/>
      <c r="C417" s="636"/>
      <c r="D417" s="636"/>
      <c r="E417" s="636"/>
      <c r="F417" s="636"/>
      <c r="G417" s="324"/>
      <c r="H417" s="324"/>
      <c r="I417" s="324"/>
      <c r="J417" s="324"/>
      <c r="K417" s="324"/>
      <c r="L417" s="324"/>
      <c r="M417" s="324"/>
      <c r="N417" s="324"/>
    </row>
    <row r="418" spans="1:15" ht="15.75">
      <c r="A418" s="331"/>
    </row>
    <row r="419" spans="1:15" ht="23.25" customHeight="1">
      <c r="A419" s="639" t="s">
        <v>333</v>
      </c>
      <c r="B419" s="612"/>
      <c r="C419" s="612"/>
      <c r="D419" s="612"/>
      <c r="E419" s="612"/>
      <c r="F419" s="612"/>
      <c r="G419" s="612"/>
      <c r="H419" s="612"/>
      <c r="I419" s="612"/>
      <c r="J419" s="612"/>
      <c r="K419" s="612"/>
      <c r="L419" s="612"/>
      <c r="M419" s="612"/>
      <c r="N419" s="612"/>
      <c r="O419" s="612"/>
    </row>
    <row r="420" spans="1:15" ht="34.5" customHeight="1">
      <c r="A420" s="606" t="s">
        <v>334</v>
      </c>
      <c r="B420" s="612"/>
      <c r="C420" s="612"/>
      <c r="D420" s="612"/>
      <c r="E420" s="612"/>
      <c r="F420" s="612"/>
      <c r="G420" s="612"/>
      <c r="H420" s="612"/>
      <c r="I420" s="612"/>
      <c r="J420" s="612"/>
      <c r="K420" s="612"/>
      <c r="L420" s="612"/>
      <c r="M420" s="612"/>
      <c r="N420" s="612"/>
      <c r="O420" s="612"/>
    </row>
    <row r="421" spans="1:15">
      <c r="A421" s="606" t="s">
        <v>335</v>
      </c>
      <c r="B421" s="612"/>
      <c r="C421" s="612"/>
      <c r="D421" s="612"/>
      <c r="E421" s="612"/>
      <c r="F421" s="612"/>
      <c r="G421" s="612"/>
      <c r="H421" s="612"/>
      <c r="I421" s="612"/>
      <c r="J421" s="612"/>
      <c r="K421" s="612"/>
      <c r="L421" s="612"/>
      <c r="M421" s="612"/>
      <c r="N421" s="612"/>
      <c r="O421" s="612"/>
    </row>
    <row r="422" spans="1:15">
      <c r="A422" s="606" t="s">
        <v>336</v>
      </c>
      <c r="B422" s="612"/>
      <c r="C422" s="612"/>
      <c r="D422" s="612"/>
      <c r="E422" s="612"/>
      <c r="F422" s="612"/>
      <c r="G422" s="612"/>
      <c r="H422" s="612"/>
      <c r="I422" s="612"/>
      <c r="J422" s="612"/>
      <c r="K422" s="612"/>
      <c r="L422" s="612"/>
      <c r="M422" s="612"/>
      <c r="N422" s="612"/>
      <c r="O422" s="612"/>
    </row>
    <row r="423" spans="1:15" hidden="1">
      <c r="A423" s="315"/>
    </row>
    <row r="424" spans="1:15" s="335" customFormat="1" ht="15.75" customHeight="1">
      <c r="A424" s="606" t="s">
        <v>295</v>
      </c>
      <c r="B424" s="607"/>
      <c r="C424" s="607"/>
      <c r="D424" s="607"/>
      <c r="E424" s="607"/>
      <c r="F424" s="607"/>
      <c r="G424" s="607"/>
      <c r="H424" s="607"/>
      <c r="I424" s="607"/>
      <c r="J424" s="607"/>
      <c r="K424" s="607"/>
      <c r="L424" s="607"/>
      <c r="M424" s="607"/>
      <c r="N424" s="607"/>
      <c r="O424" s="607"/>
    </row>
    <row r="425" spans="1:15" s="335" customFormat="1" ht="15.75">
      <c r="A425" s="606" t="s">
        <v>296</v>
      </c>
      <c r="B425" s="607"/>
      <c r="C425" s="607"/>
      <c r="D425" s="607"/>
      <c r="E425" s="607"/>
      <c r="F425" s="607"/>
      <c r="G425" s="607"/>
      <c r="H425" s="607"/>
      <c r="I425" s="607"/>
      <c r="J425" s="607"/>
      <c r="K425" s="607"/>
      <c r="L425" s="607"/>
      <c r="M425" s="607"/>
      <c r="N425" s="607"/>
      <c r="O425" s="607"/>
    </row>
    <row r="426" spans="1:15" ht="15.75" thickBot="1">
      <c r="A426" s="316"/>
    </row>
    <row r="427" spans="1:15" ht="23.25" customHeight="1" thickBot="1">
      <c r="A427" s="317" t="s">
        <v>297</v>
      </c>
      <c r="B427" s="616" t="s">
        <v>299</v>
      </c>
      <c r="C427" s="621"/>
      <c r="D427" s="617"/>
      <c r="E427" s="616" t="s">
        <v>300</v>
      </c>
      <c r="F427" s="617"/>
      <c r="G427" s="625" t="s">
        <v>301</v>
      </c>
      <c r="H427" s="626"/>
      <c r="I427" s="626"/>
      <c r="J427" s="626"/>
      <c r="K427" s="626"/>
      <c r="L427" s="626"/>
      <c r="M427" s="626"/>
      <c r="N427" s="627"/>
    </row>
    <row r="428" spans="1:15" ht="34.5" customHeight="1" thickBot="1">
      <c r="A428" s="326" t="s">
        <v>298</v>
      </c>
      <c r="B428" s="622"/>
      <c r="C428" s="623"/>
      <c r="D428" s="624"/>
      <c r="E428" s="622"/>
      <c r="F428" s="624"/>
      <c r="G428" s="618" t="s">
        <v>257</v>
      </c>
      <c r="H428" s="631" t="s">
        <v>258</v>
      </c>
      <c r="I428" s="632"/>
      <c r="J428" s="618" t="s">
        <v>259</v>
      </c>
      <c r="K428" s="321" t="s">
        <v>302</v>
      </c>
      <c r="L428" s="618" t="s">
        <v>261</v>
      </c>
      <c r="M428" s="618" t="s">
        <v>262</v>
      </c>
      <c r="N428" s="618" t="s">
        <v>263</v>
      </c>
    </row>
    <row r="429" spans="1:15" ht="41.25" customHeight="1">
      <c r="A429" s="327"/>
      <c r="B429" s="322" t="s">
        <v>317</v>
      </c>
      <c r="C429" s="322" t="s">
        <v>318</v>
      </c>
      <c r="D429" s="321" t="s">
        <v>268</v>
      </c>
      <c r="E429" s="321" t="s">
        <v>268</v>
      </c>
      <c r="F429" s="321" t="s">
        <v>268</v>
      </c>
      <c r="G429" s="619"/>
      <c r="H429" s="618" t="s">
        <v>319</v>
      </c>
      <c r="I429" s="618" t="s">
        <v>270</v>
      </c>
      <c r="J429" s="619"/>
      <c r="K429" s="321" t="s">
        <v>303</v>
      </c>
      <c r="L429" s="619"/>
      <c r="M429" s="619"/>
      <c r="N429" s="619"/>
    </row>
    <row r="430" spans="1:15" ht="24" customHeight="1">
      <c r="A430" s="327"/>
      <c r="B430" s="321" t="s">
        <v>268</v>
      </c>
      <c r="C430" s="321" t="s">
        <v>268</v>
      </c>
      <c r="D430" s="321" t="s">
        <v>265</v>
      </c>
      <c r="E430" s="321" t="s">
        <v>265</v>
      </c>
      <c r="F430" s="321" t="s">
        <v>265</v>
      </c>
      <c r="G430" s="619"/>
      <c r="H430" s="619"/>
      <c r="I430" s="619"/>
      <c r="J430" s="619"/>
      <c r="K430" s="325"/>
      <c r="L430" s="619"/>
      <c r="M430" s="619"/>
      <c r="N430" s="619"/>
    </row>
    <row r="431" spans="1:15" ht="27.75" customHeight="1" thickBot="1">
      <c r="A431" s="328"/>
      <c r="B431" s="318" t="s">
        <v>265</v>
      </c>
      <c r="C431" s="318" t="s">
        <v>265</v>
      </c>
      <c r="D431" s="323"/>
      <c r="E431" s="323"/>
      <c r="F431" s="323"/>
      <c r="G431" s="620"/>
      <c r="H431" s="620"/>
      <c r="I431" s="620"/>
      <c r="J431" s="620"/>
      <c r="K431" s="323"/>
      <c r="L431" s="620"/>
      <c r="M431" s="620"/>
      <c r="N431" s="620"/>
    </row>
    <row r="432" spans="1:15" ht="15.75" thickBot="1">
      <c r="A432" s="320">
        <v>1</v>
      </c>
      <c r="B432" s="318">
        <v>2</v>
      </c>
      <c r="C432" s="318">
        <v>3</v>
      </c>
      <c r="D432" s="318">
        <v>4</v>
      </c>
      <c r="E432" s="318">
        <v>5</v>
      </c>
      <c r="F432" s="318">
        <v>6</v>
      </c>
      <c r="G432" s="318">
        <v>7</v>
      </c>
      <c r="H432" s="318">
        <v>8</v>
      </c>
      <c r="I432" s="318">
        <v>9</v>
      </c>
      <c r="J432" s="318">
        <v>10</v>
      </c>
      <c r="K432" s="318">
        <v>11</v>
      </c>
      <c r="L432" s="318">
        <v>12</v>
      </c>
      <c r="M432" s="318">
        <v>13</v>
      </c>
      <c r="N432" s="318">
        <v>14</v>
      </c>
    </row>
    <row r="433" spans="1:15" ht="86.25" customHeight="1" thickBot="1">
      <c r="A433" s="633" t="s">
        <v>337</v>
      </c>
      <c r="B433" s="633" t="s">
        <v>332</v>
      </c>
      <c r="C433" s="635"/>
      <c r="D433" s="635"/>
      <c r="E433" s="635"/>
      <c r="F433" s="635"/>
      <c r="G433" s="329"/>
      <c r="H433" s="329"/>
      <c r="I433" s="329"/>
      <c r="J433" s="329"/>
      <c r="K433" s="329"/>
      <c r="L433" s="329"/>
      <c r="M433" s="329"/>
      <c r="N433" s="329"/>
    </row>
    <row r="434" spans="1:15" ht="15.75" thickBot="1">
      <c r="A434" s="634"/>
      <c r="B434" s="634"/>
      <c r="C434" s="636"/>
      <c r="D434" s="636"/>
      <c r="E434" s="636"/>
      <c r="F434" s="636"/>
      <c r="G434" s="329"/>
      <c r="H434" s="329"/>
      <c r="I434" s="329"/>
      <c r="J434" s="329"/>
      <c r="K434" s="329"/>
      <c r="L434" s="329"/>
      <c r="M434" s="329"/>
      <c r="N434" s="329"/>
    </row>
    <row r="435" spans="1:15" ht="15.75" thickBot="1">
      <c r="A435" s="635"/>
      <c r="B435" s="635"/>
      <c r="C435" s="635"/>
      <c r="D435" s="635"/>
      <c r="E435" s="635"/>
      <c r="F435" s="635"/>
      <c r="G435" s="329"/>
      <c r="H435" s="329"/>
      <c r="I435" s="329"/>
      <c r="J435" s="329"/>
      <c r="K435" s="329"/>
      <c r="L435" s="329"/>
      <c r="M435" s="329"/>
      <c r="N435" s="329"/>
    </row>
    <row r="436" spans="1:15" ht="15.75" thickBot="1">
      <c r="A436" s="636"/>
      <c r="B436" s="636"/>
      <c r="C436" s="636"/>
      <c r="D436" s="636"/>
      <c r="E436" s="636"/>
      <c r="F436" s="636"/>
      <c r="G436" s="324"/>
      <c r="H436" s="324"/>
      <c r="I436" s="324"/>
      <c r="J436" s="324"/>
      <c r="K436" s="324"/>
      <c r="L436" s="324"/>
      <c r="M436" s="324"/>
      <c r="N436" s="324"/>
    </row>
    <row r="437" spans="1:15">
      <c r="A437" s="316"/>
    </row>
    <row r="438" spans="1:15" ht="23.25" customHeight="1">
      <c r="A438" s="315"/>
    </row>
    <row r="439" spans="1:15" s="335" customFormat="1" ht="23.25" customHeight="1">
      <c r="A439" s="606" t="s">
        <v>305</v>
      </c>
      <c r="B439" s="607"/>
      <c r="C439" s="607"/>
      <c r="D439" s="607"/>
      <c r="E439" s="607"/>
      <c r="F439" s="607"/>
      <c r="G439" s="607"/>
      <c r="H439" s="607"/>
      <c r="I439" s="607"/>
      <c r="J439" s="607"/>
      <c r="K439" s="607"/>
      <c r="L439" s="607"/>
      <c r="M439" s="607"/>
      <c r="N439" s="607"/>
      <c r="O439" s="607"/>
    </row>
    <row r="440" spans="1:15" ht="15.75" thickBot="1">
      <c r="A440" s="316"/>
    </row>
    <row r="441" spans="1:15" ht="23.25" customHeight="1" thickBot="1">
      <c r="A441" s="317" t="s">
        <v>297</v>
      </c>
      <c r="B441" s="616" t="s">
        <v>299</v>
      </c>
      <c r="C441" s="621"/>
      <c r="D441" s="617"/>
      <c r="E441" s="616" t="s">
        <v>300</v>
      </c>
      <c r="F441" s="617"/>
      <c r="G441" s="625" t="s">
        <v>306</v>
      </c>
      <c r="H441" s="626"/>
      <c r="I441" s="626"/>
      <c r="J441" s="626"/>
      <c r="K441" s="626"/>
      <c r="L441" s="626"/>
      <c r="M441" s="626"/>
      <c r="N441" s="627"/>
    </row>
    <row r="442" spans="1:15" ht="34.5" customHeight="1" thickBot="1">
      <c r="A442" s="326" t="s">
        <v>298</v>
      </c>
      <c r="B442" s="622"/>
      <c r="C442" s="623"/>
      <c r="D442" s="624"/>
      <c r="E442" s="622"/>
      <c r="F442" s="624"/>
      <c r="G442" s="618" t="s">
        <v>257</v>
      </c>
      <c r="H442" s="631" t="s">
        <v>258</v>
      </c>
      <c r="I442" s="632"/>
      <c r="J442" s="618" t="s">
        <v>259</v>
      </c>
      <c r="K442" s="321" t="s">
        <v>302</v>
      </c>
      <c r="L442" s="618" t="s">
        <v>261</v>
      </c>
      <c r="M442" s="618" t="s">
        <v>262</v>
      </c>
      <c r="N442" s="618" t="s">
        <v>263</v>
      </c>
    </row>
    <row r="443" spans="1:15" ht="38.25" customHeight="1">
      <c r="A443" s="327"/>
      <c r="B443" s="322" t="s">
        <v>317</v>
      </c>
      <c r="C443" s="322" t="s">
        <v>318</v>
      </c>
      <c r="D443" s="321" t="s">
        <v>268</v>
      </c>
      <c r="E443" s="321" t="s">
        <v>268</v>
      </c>
      <c r="F443" s="321" t="s">
        <v>268</v>
      </c>
      <c r="G443" s="619"/>
      <c r="H443" s="618" t="s">
        <v>269</v>
      </c>
      <c r="I443" s="618" t="s">
        <v>270</v>
      </c>
      <c r="J443" s="619"/>
      <c r="K443" s="321" t="s">
        <v>303</v>
      </c>
      <c r="L443" s="619"/>
      <c r="M443" s="619"/>
      <c r="N443" s="619"/>
    </row>
    <row r="444" spans="1:15" ht="22.5" customHeight="1">
      <c r="A444" s="327"/>
      <c r="B444" s="321" t="s">
        <v>268</v>
      </c>
      <c r="C444" s="321" t="s">
        <v>268</v>
      </c>
      <c r="D444" s="321" t="s">
        <v>265</v>
      </c>
      <c r="E444" s="321" t="s">
        <v>265</v>
      </c>
      <c r="F444" s="321" t="s">
        <v>265</v>
      </c>
      <c r="G444" s="619"/>
      <c r="H444" s="619"/>
      <c r="I444" s="619"/>
      <c r="J444" s="619"/>
      <c r="K444" s="325"/>
      <c r="L444" s="619"/>
      <c r="M444" s="619"/>
      <c r="N444" s="619"/>
    </row>
    <row r="445" spans="1:15" ht="23.25" thickBot="1">
      <c r="A445" s="328"/>
      <c r="B445" s="318" t="s">
        <v>267</v>
      </c>
      <c r="C445" s="318" t="s">
        <v>265</v>
      </c>
      <c r="D445" s="323"/>
      <c r="E445" s="323"/>
      <c r="F445" s="323"/>
      <c r="G445" s="620"/>
      <c r="H445" s="620"/>
      <c r="I445" s="620"/>
      <c r="J445" s="620"/>
      <c r="K445" s="323"/>
      <c r="L445" s="620"/>
      <c r="M445" s="620"/>
      <c r="N445" s="620"/>
    </row>
    <row r="446" spans="1:15" ht="15.75" thickBot="1">
      <c r="A446" s="320">
        <v>1</v>
      </c>
      <c r="B446" s="318">
        <v>2</v>
      </c>
      <c r="C446" s="318">
        <v>3</v>
      </c>
      <c r="D446" s="318">
        <v>4</v>
      </c>
      <c r="E446" s="318">
        <v>5</v>
      </c>
      <c r="F446" s="318">
        <v>6</v>
      </c>
      <c r="G446" s="318">
        <v>7</v>
      </c>
      <c r="H446" s="318">
        <v>8</v>
      </c>
      <c r="I446" s="318">
        <v>9</v>
      </c>
      <c r="J446" s="318">
        <v>10</v>
      </c>
      <c r="K446" s="318">
        <v>11</v>
      </c>
      <c r="L446" s="318">
        <v>12</v>
      </c>
      <c r="M446" s="318">
        <v>13</v>
      </c>
      <c r="N446" s="318">
        <v>14</v>
      </c>
    </row>
    <row r="447" spans="1:15" ht="15.75" customHeight="1" thickBot="1">
      <c r="A447" s="633" t="s">
        <v>337</v>
      </c>
      <c r="B447" s="633" t="s">
        <v>332</v>
      </c>
      <c r="C447" s="635"/>
      <c r="D447" s="635" t="s">
        <v>187</v>
      </c>
      <c r="E447" s="635" t="s">
        <v>187</v>
      </c>
      <c r="F447" s="635" t="s">
        <v>187</v>
      </c>
      <c r="G447" s="329"/>
      <c r="H447" s="329"/>
      <c r="I447" s="329"/>
      <c r="J447" s="329"/>
      <c r="K447" s="329"/>
      <c r="L447" s="329"/>
      <c r="M447" s="329"/>
      <c r="N447" s="329"/>
    </row>
    <row r="448" spans="1:15" ht="62.25" customHeight="1" thickBot="1">
      <c r="A448" s="634"/>
      <c r="B448" s="634"/>
      <c r="C448" s="636"/>
      <c r="D448" s="636"/>
      <c r="E448" s="636"/>
      <c r="F448" s="636"/>
      <c r="G448" s="330" t="s">
        <v>322</v>
      </c>
      <c r="H448" s="330" t="s">
        <v>288</v>
      </c>
      <c r="I448" s="330">
        <v>642</v>
      </c>
      <c r="J448" s="330">
        <v>63</v>
      </c>
      <c r="K448" s="330">
        <v>63</v>
      </c>
      <c r="L448" s="330">
        <v>10</v>
      </c>
      <c r="M448" s="329">
        <v>0</v>
      </c>
      <c r="N448" s="329"/>
    </row>
    <row r="449" spans="1:15" ht="15.75" thickBot="1">
      <c r="A449" s="635"/>
      <c r="B449" s="635"/>
      <c r="C449" s="635"/>
      <c r="D449" s="635"/>
      <c r="E449" s="635"/>
      <c r="F449" s="635"/>
      <c r="G449" s="329"/>
      <c r="H449" s="329"/>
      <c r="I449" s="329"/>
      <c r="J449" s="329"/>
      <c r="K449" s="329"/>
      <c r="L449" s="329"/>
      <c r="M449" s="329"/>
      <c r="N449" s="329"/>
    </row>
    <row r="450" spans="1:15" ht="15.75" thickBot="1">
      <c r="A450" s="636"/>
      <c r="B450" s="636"/>
      <c r="C450" s="636"/>
      <c r="D450" s="636"/>
      <c r="E450" s="636"/>
      <c r="F450" s="636"/>
      <c r="G450" s="324"/>
      <c r="H450" s="324"/>
      <c r="I450" s="324"/>
      <c r="J450" s="324"/>
      <c r="K450" s="324"/>
      <c r="L450" s="324"/>
      <c r="M450" s="324"/>
      <c r="N450" s="324"/>
    </row>
    <row r="451" spans="1:15">
      <c r="A451" s="315"/>
    </row>
    <row r="452" spans="1:15" ht="23.25" customHeight="1">
      <c r="A452" s="315"/>
    </row>
    <row r="453" spans="1:15" ht="21.75" customHeight="1">
      <c r="A453" s="639" t="s">
        <v>338</v>
      </c>
      <c r="B453" s="612"/>
      <c r="C453" s="612"/>
      <c r="D453" s="612"/>
      <c r="E453" s="612"/>
      <c r="F453" s="612"/>
      <c r="G453" s="612"/>
      <c r="H453" s="612"/>
      <c r="I453" s="612"/>
      <c r="J453" s="612"/>
      <c r="K453" s="612"/>
      <c r="L453" s="612"/>
      <c r="M453" s="612"/>
      <c r="N453" s="612"/>
      <c r="O453" s="612"/>
    </row>
    <row r="454" spans="1:15">
      <c r="A454" s="606" t="s">
        <v>324</v>
      </c>
      <c r="B454" s="612"/>
      <c r="C454" s="612"/>
      <c r="D454" s="612"/>
      <c r="E454" s="612"/>
      <c r="F454" s="612"/>
      <c r="G454" s="612"/>
      <c r="H454" s="612"/>
      <c r="I454" s="612"/>
      <c r="J454" s="612"/>
      <c r="K454" s="612"/>
      <c r="L454" s="612"/>
      <c r="M454" s="612"/>
      <c r="N454" s="612"/>
      <c r="O454" s="612"/>
    </row>
    <row r="455" spans="1:15">
      <c r="A455" s="606" t="s">
        <v>339</v>
      </c>
      <c r="B455" s="612"/>
      <c r="C455" s="612"/>
      <c r="D455" s="612"/>
      <c r="E455" s="612"/>
      <c r="F455" s="612"/>
      <c r="G455" s="612"/>
      <c r="H455" s="612"/>
      <c r="I455" s="612"/>
      <c r="J455" s="612"/>
      <c r="K455" s="612"/>
      <c r="L455" s="612"/>
      <c r="M455" s="612"/>
      <c r="N455" s="612"/>
      <c r="O455" s="612"/>
    </row>
    <row r="456" spans="1:15">
      <c r="A456" s="606" t="s">
        <v>340</v>
      </c>
      <c r="B456" s="612"/>
      <c r="C456" s="612"/>
      <c r="D456" s="612"/>
      <c r="E456" s="612"/>
      <c r="F456" s="612"/>
      <c r="G456" s="612"/>
      <c r="H456" s="612"/>
      <c r="I456" s="612"/>
      <c r="J456" s="612"/>
      <c r="K456" s="612"/>
      <c r="L456" s="612"/>
      <c r="M456" s="612"/>
      <c r="N456" s="612"/>
      <c r="O456" s="612"/>
    </row>
    <row r="457" spans="1:15" ht="0.75" customHeight="1">
      <c r="A457" s="315"/>
    </row>
    <row r="458" spans="1:15" s="335" customFormat="1" ht="15.75" customHeight="1">
      <c r="A458" s="606" t="s">
        <v>295</v>
      </c>
      <c r="B458" s="607"/>
      <c r="C458" s="607"/>
      <c r="D458" s="607"/>
      <c r="E458" s="607"/>
      <c r="F458" s="607"/>
      <c r="G458" s="607"/>
      <c r="H458" s="607"/>
      <c r="I458" s="607"/>
      <c r="J458" s="607"/>
      <c r="K458" s="607"/>
      <c r="L458" s="607"/>
      <c r="M458" s="607"/>
      <c r="N458" s="607"/>
      <c r="O458" s="607"/>
    </row>
    <row r="459" spans="1:15" s="335" customFormat="1" ht="15.75">
      <c r="A459" s="606" t="s">
        <v>296</v>
      </c>
      <c r="B459" s="607"/>
      <c r="C459" s="607"/>
      <c r="D459" s="607"/>
      <c r="E459" s="607"/>
      <c r="F459" s="607"/>
      <c r="G459" s="607"/>
      <c r="H459" s="607"/>
      <c r="I459" s="607"/>
      <c r="J459" s="607"/>
      <c r="K459" s="607"/>
      <c r="L459" s="607"/>
      <c r="M459" s="607"/>
      <c r="N459" s="607"/>
      <c r="O459" s="607"/>
    </row>
    <row r="460" spans="1:15" ht="15.75" thickBot="1">
      <c r="A460" s="316"/>
    </row>
    <row r="461" spans="1:15" ht="23.25" customHeight="1" thickBot="1">
      <c r="A461" s="317" t="s">
        <v>297</v>
      </c>
      <c r="B461" s="616" t="s">
        <v>299</v>
      </c>
      <c r="C461" s="621"/>
      <c r="D461" s="617"/>
      <c r="E461" s="616" t="s">
        <v>300</v>
      </c>
      <c r="F461" s="617"/>
      <c r="G461" s="625" t="s">
        <v>301</v>
      </c>
      <c r="H461" s="626"/>
      <c r="I461" s="626"/>
      <c r="J461" s="626"/>
      <c r="K461" s="626"/>
      <c r="L461" s="626"/>
      <c r="M461" s="626"/>
      <c r="N461" s="627"/>
    </row>
    <row r="462" spans="1:15" ht="34.5" customHeight="1" thickBot="1">
      <c r="A462" s="326" t="s">
        <v>298</v>
      </c>
      <c r="B462" s="622"/>
      <c r="C462" s="623"/>
      <c r="D462" s="624"/>
      <c r="E462" s="622"/>
      <c r="F462" s="624"/>
      <c r="G462" s="618" t="s">
        <v>257</v>
      </c>
      <c r="H462" s="631" t="s">
        <v>258</v>
      </c>
      <c r="I462" s="632"/>
      <c r="J462" s="618" t="s">
        <v>259</v>
      </c>
      <c r="K462" s="321" t="s">
        <v>302</v>
      </c>
      <c r="L462" s="618" t="s">
        <v>261</v>
      </c>
      <c r="M462" s="618" t="s">
        <v>262</v>
      </c>
      <c r="N462" s="618" t="s">
        <v>263</v>
      </c>
    </row>
    <row r="463" spans="1:15" ht="41.25" customHeight="1">
      <c r="A463" s="327"/>
      <c r="B463" s="322" t="s">
        <v>317</v>
      </c>
      <c r="C463" s="322" t="s">
        <v>318</v>
      </c>
      <c r="D463" s="321" t="s">
        <v>268</v>
      </c>
      <c r="E463" s="321" t="s">
        <v>268</v>
      </c>
      <c r="F463" s="321" t="s">
        <v>268</v>
      </c>
      <c r="G463" s="619"/>
      <c r="H463" s="618" t="s">
        <v>319</v>
      </c>
      <c r="I463" s="618" t="s">
        <v>270</v>
      </c>
      <c r="J463" s="619"/>
      <c r="K463" s="321" t="s">
        <v>303</v>
      </c>
      <c r="L463" s="619"/>
      <c r="M463" s="619"/>
      <c r="N463" s="619"/>
    </row>
    <row r="464" spans="1:15" ht="33.75" customHeight="1">
      <c r="A464" s="327"/>
      <c r="B464" s="321" t="s">
        <v>268</v>
      </c>
      <c r="C464" s="321" t="s">
        <v>268</v>
      </c>
      <c r="D464" s="321" t="s">
        <v>265</v>
      </c>
      <c r="E464" s="321" t="s">
        <v>265</v>
      </c>
      <c r="F464" s="321" t="s">
        <v>265</v>
      </c>
      <c r="G464" s="619"/>
      <c r="H464" s="619"/>
      <c r="I464" s="619"/>
      <c r="J464" s="619"/>
      <c r="K464" s="325"/>
      <c r="L464" s="619"/>
      <c r="M464" s="619"/>
      <c r="N464" s="619"/>
    </row>
    <row r="465" spans="1:15" ht="27.75" customHeight="1" thickBot="1">
      <c r="A465" s="328"/>
      <c r="B465" s="318" t="s">
        <v>265</v>
      </c>
      <c r="C465" s="319" t="s">
        <v>265</v>
      </c>
      <c r="D465" s="323"/>
      <c r="E465" s="323"/>
      <c r="F465" s="323"/>
      <c r="G465" s="620"/>
      <c r="H465" s="620"/>
      <c r="I465" s="620"/>
      <c r="J465" s="620"/>
      <c r="K465" s="323"/>
      <c r="L465" s="620"/>
      <c r="M465" s="620"/>
      <c r="N465" s="620"/>
    </row>
    <row r="466" spans="1:15" ht="15.75" thickBot="1">
      <c r="A466" s="320">
        <v>1</v>
      </c>
      <c r="B466" s="318">
        <v>2</v>
      </c>
      <c r="C466" s="318">
        <v>3</v>
      </c>
      <c r="D466" s="318">
        <v>4</v>
      </c>
      <c r="E466" s="318">
        <v>5</v>
      </c>
      <c r="F466" s="318">
        <v>6</v>
      </c>
      <c r="G466" s="318">
        <v>7</v>
      </c>
      <c r="H466" s="318">
        <v>8</v>
      </c>
      <c r="I466" s="318">
        <v>9</v>
      </c>
      <c r="J466" s="318">
        <v>10</v>
      </c>
      <c r="K466" s="318">
        <v>11</v>
      </c>
      <c r="L466" s="318">
        <v>12</v>
      </c>
      <c r="M466" s="318">
        <v>13</v>
      </c>
      <c r="N466" s="318">
        <v>14</v>
      </c>
    </row>
    <row r="467" spans="1:15" ht="60.75" customHeight="1" thickBot="1">
      <c r="A467" s="633" t="s">
        <v>341</v>
      </c>
      <c r="B467" s="641" t="s">
        <v>342</v>
      </c>
      <c r="C467" s="635"/>
      <c r="D467" s="635"/>
      <c r="E467" s="635"/>
      <c r="F467" s="635"/>
      <c r="G467" s="329"/>
      <c r="H467" s="329"/>
      <c r="I467" s="329"/>
      <c r="J467" s="329"/>
      <c r="K467" s="329"/>
      <c r="L467" s="329"/>
      <c r="M467" s="329"/>
      <c r="N467" s="329"/>
    </row>
    <row r="468" spans="1:15" ht="15.75" thickBot="1">
      <c r="A468" s="634"/>
      <c r="B468" s="642"/>
      <c r="C468" s="636"/>
      <c r="D468" s="636"/>
      <c r="E468" s="636"/>
      <c r="F468" s="636"/>
      <c r="G468" s="329"/>
      <c r="H468" s="329"/>
      <c r="I468" s="329"/>
      <c r="J468" s="329"/>
      <c r="K468" s="329"/>
      <c r="L468" s="329"/>
      <c r="M468" s="329"/>
      <c r="N468" s="329"/>
    </row>
    <row r="469" spans="1:15" ht="15.75" thickBot="1">
      <c r="A469" s="635"/>
      <c r="B469" s="635"/>
      <c r="C469" s="635"/>
      <c r="D469" s="635"/>
      <c r="E469" s="635"/>
      <c r="F469" s="635"/>
      <c r="G469" s="329"/>
      <c r="H469" s="329"/>
      <c r="I469" s="329"/>
      <c r="J469" s="329"/>
      <c r="K469" s="329"/>
      <c r="L469" s="329"/>
      <c r="M469" s="329"/>
      <c r="N469" s="329"/>
    </row>
    <row r="470" spans="1:15" ht="15.75" thickBot="1">
      <c r="A470" s="636"/>
      <c r="B470" s="636"/>
      <c r="C470" s="636"/>
      <c r="D470" s="636"/>
      <c r="E470" s="636"/>
      <c r="F470" s="636"/>
      <c r="G470" s="324"/>
      <c r="H470" s="324"/>
      <c r="I470" s="324"/>
      <c r="J470" s="324"/>
      <c r="K470" s="324"/>
      <c r="L470" s="324"/>
      <c r="M470" s="324"/>
      <c r="N470" s="324"/>
    </row>
    <row r="471" spans="1:15">
      <c r="A471" s="316"/>
    </row>
    <row r="472" spans="1:15">
      <c r="A472" s="315"/>
    </row>
    <row r="473" spans="1:15" s="335" customFormat="1" ht="23.25" customHeight="1">
      <c r="A473" s="606" t="s">
        <v>305</v>
      </c>
      <c r="B473" s="607"/>
      <c r="C473" s="607"/>
      <c r="D473" s="607"/>
      <c r="E473" s="607"/>
      <c r="F473" s="607"/>
      <c r="G473" s="607"/>
      <c r="H473" s="607"/>
      <c r="I473" s="607"/>
      <c r="J473" s="607"/>
      <c r="K473" s="607"/>
      <c r="L473" s="607"/>
      <c r="M473" s="607"/>
      <c r="N473" s="607"/>
      <c r="O473" s="607"/>
    </row>
    <row r="474" spans="1:15" ht="18.75" customHeight="1" thickBot="1">
      <c r="A474" s="316"/>
    </row>
    <row r="475" spans="1:15" ht="23.25" customHeight="1" thickBot="1">
      <c r="A475" s="317" t="s">
        <v>297</v>
      </c>
      <c r="B475" s="616" t="s">
        <v>299</v>
      </c>
      <c r="C475" s="621"/>
      <c r="D475" s="617"/>
      <c r="E475" s="616" t="s">
        <v>300</v>
      </c>
      <c r="F475" s="617"/>
      <c r="G475" s="625" t="s">
        <v>306</v>
      </c>
      <c r="H475" s="626"/>
      <c r="I475" s="626"/>
      <c r="J475" s="626"/>
      <c r="K475" s="626"/>
      <c r="L475" s="626"/>
      <c r="M475" s="626"/>
      <c r="N475" s="627"/>
    </row>
    <row r="476" spans="1:15" ht="34.5" customHeight="1" thickBot="1">
      <c r="A476" s="326" t="s">
        <v>298</v>
      </c>
      <c r="B476" s="622"/>
      <c r="C476" s="623"/>
      <c r="D476" s="624"/>
      <c r="E476" s="622"/>
      <c r="F476" s="624"/>
      <c r="G476" s="618" t="s">
        <v>257</v>
      </c>
      <c r="H476" s="631" t="s">
        <v>258</v>
      </c>
      <c r="I476" s="632"/>
      <c r="J476" s="618" t="s">
        <v>259</v>
      </c>
      <c r="K476" s="321" t="s">
        <v>302</v>
      </c>
      <c r="L476" s="618" t="s">
        <v>261</v>
      </c>
      <c r="M476" s="618" t="s">
        <v>262</v>
      </c>
      <c r="N476" s="618" t="s">
        <v>263</v>
      </c>
    </row>
    <row r="477" spans="1:15" ht="40.5" customHeight="1">
      <c r="A477" s="327"/>
      <c r="B477" s="322" t="s">
        <v>317</v>
      </c>
      <c r="C477" s="322" t="s">
        <v>318</v>
      </c>
      <c r="D477" s="321" t="s">
        <v>268</v>
      </c>
      <c r="E477" s="321" t="s">
        <v>268</v>
      </c>
      <c r="F477" s="321" t="s">
        <v>268</v>
      </c>
      <c r="G477" s="619"/>
      <c r="H477" s="618" t="s">
        <v>269</v>
      </c>
      <c r="I477" s="618" t="s">
        <v>270</v>
      </c>
      <c r="J477" s="619"/>
      <c r="K477" s="321" t="s">
        <v>303</v>
      </c>
      <c r="L477" s="619"/>
      <c r="M477" s="619"/>
      <c r="N477" s="619"/>
    </row>
    <row r="478" spans="1:15" ht="22.5">
      <c r="A478" s="327"/>
      <c r="B478" s="321" t="s">
        <v>268</v>
      </c>
      <c r="C478" s="321" t="s">
        <v>268</v>
      </c>
      <c r="D478" s="321" t="s">
        <v>265</v>
      </c>
      <c r="E478" s="321" t="s">
        <v>265</v>
      </c>
      <c r="F478" s="321" t="s">
        <v>265</v>
      </c>
      <c r="G478" s="619"/>
      <c r="H478" s="619"/>
      <c r="I478" s="619"/>
      <c r="J478" s="619"/>
      <c r="K478" s="325"/>
      <c r="L478" s="619"/>
      <c r="M478" s="619"/>
      <c r="N478" s="619"/>
    </row>
    <row r="479" spans="1:15" ht="24.75" customHeight="1" thickBot="1">
      <c r="A479" s="328"/>
      <c r="B479" s="318" t="s">
        <v>267</v>
      </c>
      <c r="C479" s="319" t="s">
        <v>265</v>
      </c>
      <c r="D479" s="323"/>
      <c r="E479" s="323"/>
      <c r="F479" s="323"/>
      <c r="G479" s="620"/>
      <c r="H479" s="620"/>
      <c r="I479" s="620"/>
      <c r="J479" s="620"/>
      <c r="K479" s="323"/>
      <c r="L479" s="620"/>
      <c r="M479" s="620"/>
      <c r="N479" s="620"/>
    </row>
    <row r="480" spans="1:15" ht="15.75" thickBot="1">
      <c r="A480" s="320">
        <v>1</v>
      </c>
      <c r="B480" s="318">
        <v>2</v>
      </c>
      <c r="C480" s="318">
        <v>3</v>
      </c>
      <c r="D480" s="318">
        <v>4</v>
      </c>
      <c r="E480" s="318">
        <v>5</v>
      </c>
      <c r="F480" s="318">
        <v>6</v>
      </c>
      <c r="G480" s="318">
        <v>7</v>
      </c>
      <c r="H480" s="318">
        <v>8</v>
      </c>
      <c r="I480" s="318">
        <v>9</v>
      </c>
      <c r="J480" s="318">
        <v>10</v>
      </c>
      <c r="K480" s="318">
        <v>11</v>
      </c>
      <c r="L480" s="318">
        <v>12</v>
      </c>
      <c r="M480" s="318">
        <v>13</v>
      </c>
      <c r="N480" s="318">
        <v>14</v>
      </c>
    </row>
    <row r="481" spans="1:14" ht="13.5" customHeight="1" thickBot="1">
      <c r="A481" s="633" t="s">
        <v>341</v>
      </c>
      <c r="B481" s="641" t="s">
        <v>342</v>
      </c>
      <c r="C481" s="635"/>
      <c r="D481" s="635" t="s">
        <v>187</v>
      </c>
      <c r="E481" s="635" t="s">
        <v>187</v>
      </c>
      <c r="F481" s="635" t="s">
        <v>187</v>
      </c>
      <c r="G481" s="329"/>
      <c r="H481" s="329"/>
      <c r="I481" s="329"/>
      <c r="J481" s="329"/>
      <c r="K481" s="329"/>
      <c r="L481" s="329"/>
      <c r="M481" s="329"/>
      <c r="N481" s="329"/>
    </row>
    <row r="482" spans="1:14" ht="60.75" customHeight="1" thickBot="1">
      <c r="A482" s="634"/>
      <c r="B482" s="642"/>
      <c r="C482" s="636"/>
      <c r="D482" s="636"/>
      <c r="E482" s="636"/>
      <c r="F482" s="636"/>
      <c r="G482" s="330" t="s">
        <v>322</v>
      </c>
      <c r="H482" s="330" t="s">
        <v>288</v>
      </c>
      <c r="I482" s="330">
        <v>642</v>
      </c>
      <c r="J482" s="330">
        <v>30</v>
      </c>
      <c r="K482" s="330">
        <v>30</v>
      </c>
      <c r="L482" s="330">
        <v>10</v>
      </c>
      <c r="M482" s="329">
        <v>0</v>
      </c>
      <c r="N482" s="329"/>
    </row>
    <row r="483" spans="1:14" ht="15.75" thickBot="1">
      <c r="A483" s="635"/>
      <c r="B483" s="635"/>
      <c r="C483" s="635"/>
      <c r="D483" s="635"/>
      <c r="E483" s="635"/>
      <c r="F483" s="635"/>
      <c r="G483" s="329"/>
      <c r="H483" s="329"/>
      <c r="I483" s="329"/>
      <c r="J483" s="329"/>
      <c r="K483" s="329"/>
      <c r="L483" s="329"/>
      <c r="M483" s="329"/>
      <c r="N483" s="329"/>
    </row>
    <row r="484" spans="1:14" ht="15.75" thickBot="1">
      <c r="A484" s="636"/>
      <c r="B484" s="636"/>
      <c r="C484" s="636"/>
      <c r="D484" s="636"/>
      <c r="E484" s="636"/>
      <c r="F484" s="636"/>
      <c r="G484" s="324"/>
      <c r="H484" s="324"/>
      <c r="I484" s="324"/>
      <c r="J484" s="324"/>
      <c r="K484" s="324"/>
      <c r="L484" s="324"/>
      <c r="M484" s="324"/>
      <c r="N484" s="324"/>
    </row>
    <row r="485" spans="1:14">
      <c r="A485" s="315"/>
    </row>
    <row r="486" spans="1:14">
      <c r="A486" s="315"/>
    </row>
    <row r="487" spans="1:14" ht="23.25" customHeight="1">
      <c r="A487" s="315"/>
    </row>
    <row r="488" spans="1:14" ht="34.5" customHeight="1">
      <c r="A488" s="315"/>
    </row>
    <row r="489" spans="1:14">
      <c r="A489" s="315"/>
    </row>
    <row r="490" spans="1:14">
      <c r="A490" s="315"/>
    </row>
    <row r="491" spans="1:14">
      <c r="A491" s="315"/>
    </row>
    <row r="492" spans="1:14">
      <c r="A492" s="315"/>
    </row>
    <row r="493" spans="1:14" ht="15.75" customHeight="1">
      <c r="A493" s="316"/>
    </row>
    <row r="494" spans="1:14">
      <c r="A494" s="316"/>
    </row>
    <row r="495" spans="1:14">
      <c r="A495" s="332"/>
    </row>
    <row r="508" ht="23.25" customHeight="1"/>
    <row r="509" ht="34.5" customHeight="1"/>
    <row r="514" ht="15.75" customHeight="1"/>
    <row r="522" ht="23.25" customHeight="1"/>
    <row r="523" ht="34.5" customHeight="1"/>
    <row r="528" ht="15.75" customHeight="1"/>
  </sheetData>
  <mergeCells count="679">
    <mergeCell ref="C299:C300"/>
    <mergeCell ref="D469:D470"/>
    <mergeCell ref="E469:E470"/>
    <mergeCell ref="F469:F470"/>
    <mergeCell ref="A449:A450"/>
    <mergeCell ref="B449:B450"/>
    <mergeCell ref="C449:C450"/>
    <mergeCell ref="A286:O286"/>
    <mergeCell ref="A288:O288"/>
    <mergeCell ref="A289:O289"/>
    <mergeCell ref="A303:O303"/>
    <mergeCell ref="A316:O316"/>
    <mergeCell ref="A317:O317"/>
    <mergeCell ref="A318:O318"/>
    <mergeCell ref="A319:O319"/>
    <mergeCell ref="A321:O321"/>
    <mergeCell ref="A312:A313"/>
    <mergeCell ref="B312:B313"/>
    <mergeCell ref="C312:C313"/>
    <mergeCell ref="D312:D313"/>
    <mergeCell ref="E312:E313"/>
    <mergeCell ref="F312:F313"/>
    <mergeCell ref="A297:A298"/>
    <mergeCell ref="B297:B298"/>
    <mergeCell ref="C297:C298"/>
    <mergeCell ref="D416:D417"/>
    <mergeCell ref="E416:E417"/>
    <mergeCell ref="F416:F417"/>
    <mergeCell ref="A400:A401"/>
    <mergeCell ref="B400:B401"/>
    <mergeCell ref="C400:C401"/>
    <mergeCell ref="A473:O473"/>
    <mergeCell ref="A453:O453"/>
    <mergeCell ref="A454:O454"/>
    <mergeCell ref="A455:O455"/>
    <mergeCell ref="A456:O456"/>
    <mergeCell ref="A458:O458"/>
    <mergeCell ref="A459:O459"/>
    <mergeCell ref="A424:O424"/>
    <mergeCell ref="A425:O425"/>
    <mergeCell ref="A467:A468"/>
    <mergeCell ref="B467:B468"/>
    <mergeCell ref="C467:C468"/>
    <mergeCell ref="D467:D468"/>
    <mergeCell ref="E467:E468"/>
    <mergeCell ref="F467:F468"/>
    <mergeCell ref="A469:A470"/>
    <mergeCell ref="B469:B470"/>
    <mergeCell ref="C469:C470"/>
    <mergeCell ref="A406:O406"/>
    <mergeCell ref="A386:O386"/>
    <mergeCell ref="A387:O387"/>
    <mergeCell ref="A388:O388"/>
    <mergeCell ref="A389:O389"/>
    <mergeCell ref="A414:A415"/>
    <mergeCell ref="B414:B415"/>
    <mergeCell ref="C414:C415"/>
    <mergeCell ref="D414:D415"/>
    <mergeCell ref="E414:E415"/>
    <mergeCell ref="F414:F415"/>
    <mergeCell ref="D449:D450"/>
    <mergeCell ref="E449:E450"/>
    <mergeCell ref="F449:F450"/>
    <mergeCell ref="B461:D462"/>
    <mergeCell ref="E461:F462"/>
    <mergeCell ref="G461:N461"/>
    <mergeCell ref="G462:G465"/>
    <mergeCell ref="H462:I462"/>
    <mergeCell ref="J462:J465"/>
    <mergeCell ref="L462:L465"/>
    <mergeCell ref="M462:M465"/>
    <mergeCell ref="N462:N465"/>
    <mergeCell ref="A351:O351"/>
    <mergeCell ref="A352:O352"/>
    <mergeCell ref="A353:O353"/>
    <mergeCell ref="A322:O322"/>
    <mergeCell ref="A336:O336"/>
    <mergeCell ref="A249:O249"/>
    <mergeCell ref="A250:O250"/>
    <mergeCell ref="A251:O251"/>
    <mergeCell ref="A252:O252"/>
    <mergeCell ref="A253:O253"/>
    <mergeCell ref="A255:O255"/>
    <mergeCell ref="A256:O256"/>
    <mergeCell ref="A270:O270"/>
    <mergeCell ref="A346:A347"/>
    <mergeCell ref="B346:B347"/>
    <mergeCell ref="C346:C347"/>
    <mergeCell ref="D346:D347"/>
    <mergeCell ref="E346:E347"/>
    <mergeCell ref="F346:F347"/>
    <mergeCell ref="A332:A333"/>
    <mergeCell ref="B332:B333"/>
    <mergeCell ref="C332:C333"/>
    <mergeCell ref="D332:D333"/>
    <mergeCell ref="E332:E333"/>
    <mergeCell ref="A481:A482"/>
    <mergeCell ref="B481:B482"/>
    <mergeCell ref="C481:C482"/>
    <mergeCell ref="D481:D482"/>
    <mergeCell ref="E481:E482"/>
    <mergeCell ref="F481:F482"/>
    <mergeCell ref="A483:A484"/>
    <mergeCell ref="B483:B484"/>
    <mergeCell ref="C483:C484"/>
    <mergeCell ref="D483:D484"/>
    <mergeCell ref="E483:E484"/>
    <mergeCell ref="F483:F484"/>
    <mergeCell ref="B475:D476"/>
    <mergeCell ref="E475:F476"/>
    <mergeCell ref="G475:N475"/>
    <mergeCell ref="G476:G479"/>
    <mergeCell ref="H476:I476"/>
    <mergeCell ref="J476:J479"/>
    <mergeCell ref="L476:L479"/>
    <mergeCell ref="M476:M479"/>
    <mergeCell ref="N476:N479"/>
    <mergeCell ref="H477:H479"/>
    <mergeCell ref="I477:I479"/>
    <mergeCell ref="H463:H465"/>
    <mergeCell ref="I463:I465"/>
    <mergeCell ref="A435:A436"/>
    <mergeCell ref="B435:B436"/>
    <mergeCell ref="C435:C436"/>
    <mergeCell ref="D435:D436"/>
    <mergeCell ref="E435:E436"/>
    <mergeCell ref="F435:F436"/>
    <mergeCell ref="B441:D442"/>
    <mergeCell ref="E441:F442"/>
    <mergeCell ref="G441:N441"/>
    <mergeCell ref="G442:G445"/>
    <mergeCell ref="H442:I442"/>
    <mergeCell ref="J442:J445"/>
    <mergeCell ref="L442:L445"/>
    <mergeCell ref="M442:M445"/>
    <mergeCell ref="N442:N445"/>
    <mergeCell ref="H443:H445"/>
    <mergeCell ref="I443:I445"/>
    <mergeCell ref="A391:O391"/>
    <mergeCell ref="A392:O392"/>
    <mergeCell ref="D400:D401"/>
    <mergeCell ref="E400:E401"/>
    <mergeCell ref="F400:F401"/>
    <mergeCell ref="A402:A403"/>
    <mergeCell ref="B402:B403"/>
    <mergeCell ref="C402:C403"/>
    <mergeCell ref="D402:D403"/>
    <mergeCell ref="E402:E403"/>
    <mergeCell ref="F402:F403"/>
    <mergeCell ref="B394:D395"/>
    <mergeCell ref="E394:F395"/>
    <mergeCell ref="G394:N394"/>
    <mergeCell ref="G395:G398"/>
    <mergeCell ref="H395:I395"/>
    <mergeCell ref="J395:J398"/>
    <mergeCell ref="L395:L398"/>
    <mergeCell ref="M395:M398"/>
    <mergeCell ref="N395:N398"/>
    <mergeCell ref="H396:H398"/>
    <mergeCell ref="I396:I398"/>
    <mergeCell ref="J374:J377"/>
    <mergeCell ref="L374:L377"/>
    <mergeCell ref="M374:M377"/>
    <mergeCell ref="N374:N377"/>
    <mergeCell ref="H375:H377"/>
    <mergeCell ref="I375:I377"/>
    <mergeCell ref="A381:A382"/>
    <mergeCell ref="B381:B382"/>
    <mergeCell ref="C381:C382"/>
    <mergeCell ref="D381:D382"/>
    <mergeCell ref="E381:E382"/>
    <mergeCell ref="F381:F382"/>
    <mergeCell ref="A379:A380"/>
    <mergeCell ref="B379:B380"/>
    <mergeCell ref="C379:C380"/>
    <mergeCell ref="D379:D380"/>
    <mergeCell ref="E379:E380"/>
    <mergeCell ref="F379:F380"/>
    <mergeCell ref="B373:D374"/>
    <mergeCell ref="E373:F374"/>
    <mergeCell ref="G373:N373"/>
    <mergeCell ref="G374:G377"/>
    <mergeCell ref="H374:I374"/>
    <mergeCell ref="B359:D360"/>
    <mergeCell ref="E359:F360"/>
    <mergeCell ref="G359:N359"/>
    <mergeCell ref="G360:G363"/>
    <mergeCell ref="H360:I360"/>
    <mergeCell ref="J360:J363"/>
    <mergeCell ref="L360:L363"/>
    <mergeCell ref="M360:M363"/>
    <mergeCell ref="N360:N363"/>
    <mergeCell ref="H361:H363"/>
    <mergeCell ref="I361:I363"/>
    <mergeCell ref="B338:D339"/>
    <mergeCell ref="E338:F339"/>
    <mergeCell ref="G338:N338"/>
    <mergeCell ref="G339:G342"/>
    <mergeCell ref="H339:I339"/>
    <mergeCell ref="J339:J342"/>
    <mergeCell ref="L339:L342"/>
    <mergeCell ref="M339:M342"/>
    <mergeCell ref="N339:N342"/>
    <mergeCell ref="H340:H342"/>
    <mergeCell ref="I340:I342"/>
    <mergeCell ref="G325:G328"/>
    <mergeCell ref="H325:I325"/>
    <mergeCell ref="J325:J328"/>
    <mergeCell ref="L325:L328"/>
    <mergeCell ref="M325:M328"/>
    <mergeCell ref="N325:N328"/>
    <mergeCell ref="H326:H328"/>
    <mergeCell ref="I326:I328"/>
    <mergeCell ref="F332:F333"/>
    <mergeCell ref="D299:D300"/>
    <mergeCell ref="E299:E300"/>
    <mergeCell ref="F299:F300"/>
    <mergeCell ref="A277:A278"/>
    <mergeCell ref="B277:B278"/>
    <mergeCell ref="C277:C278"/>
    <mergeCell ref="D277:D278"/>
    <mergeCell ref="E277:E278"/>
    <mergeCell ref="F277:F278"/>
    <mergeCell ref="A279:A280"/>
    <mergeCell ref="B279:B280"/>
    <mergeCell ref="C279:C280"/>
    <mergeCell ref="D279:D280"/>
    <mergeCell ref="E279:E280"/>
    <mergeCell ref="F279:F280"/>
    <mergeCell ref="B291:D292"/>
    <mergeCell ref="E291:F292"/>
    <mergeCell ref="A284:O284"/>
    <mergeCell ref="A285:O285"/>
    <mergeCell ref="D297:D298"/>
    <mergeCell ref="E297:E298"/>
    <mergeCell ref="F297:F298"/>
    <mergeCell ref="A299:A300"/>
    <mergeCell ref="B299:B300"/>
    <mergeCell ref="E266:E267"/>
    <mergeCell ref="F266:F267"/>
    <mergeCell ref="G272:N272"/>
    <mergeCell ref="G273:G275"/>
    <mergeCell ref="H273:I273"/>
    <mergeCell ref="J273:J275"/>
    <mergeCell ref="L273:L275"/>
    <mergeCell ref="M273:M275"/>
    <mergeCell ref="N273:N275"/>
    <mergeCell ref="H274:H275"/>
    <mergeCell ref="I274:I275"/>
    <mergeCell ref="D206:D207"/>
    <mergeCell ref="E206:E207"/>
    <mergeCell ref="F206:F207"/>
    <mergeCell ref="A221:A225"/>
    <mergeCell ref="K222:K225"/>
    <mergeCell ref="A235:A239"/>
    <mergeCell ref="E235:F235"/>
    <mergeCell ref="E236:F236"/>
    <mergeCell ref="O235:O239"/>
    <mergeCell ref="G236:G239"/>
    <mergeCell ref="K236:K239"/>
    <mergeCell ref="L236:L239"/>
    <mergeCell ref="M236:M239"/>
    <mergeCell ref="N236:N239"/>
    <mergeCell ref="H237:H239"/>
    <mergeCell ref="I237:I239"/>
    <mergeCell ref="A232:O232"/>
    <mergeCell ref="A233:O233"/>
    <mergeCell ref="B235:D236"/>
    <mergeCell ref="G235:N235"/>
    <mergeCell ref="H236:I236"/>
    <mergeCell ref="A227:A228"/>
    <mergeCell ref="B227:B228"/>
    <mergeCell ref="C227:C228"/>
    <mergeCell ref="A186:A190"/>
    <mergeCell ref="B186:D187"/>
    <mergeCell ref="E186:F187"/>
    <mergeCell ref="G186:N186"/>
    <mergeCell ref="G187:G190"/>
    <mergeCell ref="H187:I187"/>
    <mergeCell ref="J187:J190"/>
    <mergeCell ref="K187:K190"/>
    <mergeCell ref="L187:L190"/>
    <mergeCell ref="M187:M190"/>
    <mergeCell ref="N187:N190"/>
    <mergeCell ref="H188:H190"/>
    <mergeCell ref="I188:I190"/>
    <mergeCell ref="A197:O198"/>
    <mergeCell ref="A212:O212"/>
    <mergeCell ref="A214:O214"/>
    <mergeCell ref="A215:O215"/>
    <mergeCell ref="A216:O216"/>
    <mergeCell ref="A218:O218"/>
    <mergeCell ref="A447:A448"/>
    <mergeCell ref="B447:B448"/>
    <mergeCell ref="C447:C448"/>
    <mergeCell ref="D447:D448"/>
    <mergeCell ref="E447:E448"/>
    <mergeCell ref="F447:F448"/>
    <mergeCell ref="A433:A434"/>
    <mergeCell ref="B433:B434"/>
    <mergeCell ref="C433:C434"/>
    <mergeCell ref="D433:D434"/>
    <mergeCell ref="E433:E434"/>
    <mergeCell ref="F433:F434"/>
    <mergeCell ref="A439:O439"/>
    <mergeCell ref="B427:D428"/>
    <mergeCell ref="E427:F428"/>
    <mergeCell ref="G427:N427"/>
    <mergeCell ref="G428:G431"/>
    <mergeCell ref="H428:I428"/>
    <mergeCell ref="J428:J431"/>
    <mergeCell ref="L428:L431"/>
    <mergeCell ref="M428:M431"/>
    <mergeCell ref="N428:N431"/>
    <mergeCell ref="H429:H431"/>
    <mergeCell ref="I429:I431"/>
    <mergeCell ref="B408:D409"/>
    <mergeCell ref="E408:F409"/>
    <mergeCell ref="G408:N408"/>
    <mergeCell ref="G409:G412"/>
    <mergeCell ref="H409:I409"/>
    <mergeCell ref="J409:J412"/>
    <mergeCell ref="L409:L412"/>
    <mergeCell ref="M409:M412"/>
    <mergeCell ref="N409:N412"/>
    <mergeCell ref="H410:H412"/>
    <mergeCell ref="I410:I412"/>
    <mergeCell ref="A419:O419"/>
    <mergeCell ref="A420:O420"/>
    <mergeCell ref="A421:O421"/>
    <mergeCell ref="A422:O422"/>
    <mergeCell ref="A416:A417"/>
    <mergeCell ref="B416:B417"/>
    <mergeCell ref="C416:C417"/>
    <mergeCell ref="A365:A366"/>
    <mergeCell ref="B365:B366"/>
    <mergeCell ref="C365:C366"/>
    <mergeCell ref="D365:D366"/>
    <mergeCell ref="E365:E366"/>
    <mergeCell ref="F365:F366"/>
    <mergeCell ref="A371:O371"/>
    <mergeCell ref="A367:A368"/>
    <mergeCell ref="B367:B368"/>
    <mergeCell ref="C367:C368"/>
    <mergeCell ref="D367:D368"/>
    <mergeCell ref="E367:E368"/>
    <mergeCell ref="F367:F368"/>
    <mergeCell ref="A354:O354"/>
    <mergeCell ref="A356:O356"/>
    <mergeCell ref="A357:O357"/>
    <mergeCell ref="A310:A311"/>
    <mergeCell ref="B310:B311"/>
    <mergeCell ref="C310:C311"/>
    <mergeCell ref="D310:D311"/>
    <mergeCell ref="E310:E311"/>
    <mergeCell ref="F310:F311"/>
    <mergeCell ref="A344:A345"/>
    <mergeCell ref="B344:B345"/>
    <mergeCell ref="C344:C345"/>
    <mergeCell ref="D344:D345"/>
    <mergeCell ref="E344:E345"/>
    <mergeCell ref="F344:F345"/>
    <mergeCell ref="A330:A331"/>
    <mergeCell ref="B330:B331"/>
    <mergeCell ref="C330:C331"/>
    <mergeCell ref="D330:D331"/>
    <mergeCell ref="E330:E331"/>
    <mergeCell ref="F330:F331"/>
    <mergeCell ref="B324:D325"/>
    <mergeCell ref="E324:F325"/>
    <mergeCell ref="G324:N324"/>
    <mergeCell ref="B305:D306"/>
    <mergeCell ref="E305:F306"/>
    <mergeCell ref="G305:N305"/>
    <mergeCell ref="G306:G308"/>
    <mergeCell ref="H306:I306"/>
    <mergeCell ref="J306:J308"/>
    <mergeCell ref="L306:L308"/>
    <mergeCell ref="M306:M308"/>
    <mergeCell ref="N306:N308"/>
    <mergeCell ref="H307:H308"/>
    <mergeCell ref="I307:I308"/>
    <mergeCell ref="G291:N291"/>
    <mergeCell ref="G292:G295"/>
    <mergeCell ref="H292:I292"/>
    <mergeCell ref="J292:J295"/>
    <mergeCell ref="L292:L295"/>
    <mergeCell ref="M292:M295"/>
    <mergeCell ref="N292:N295"/>
    <mergeCell ref="H293:H295"/>
    <mergeCell ref="I293:I295"/>
    <mergeCell ref="B272:D273"/>
    <mergeCell ref="E272:F273"/>
    <mergeCell ref="A283:O283"/>
    <mergeCell ref="B258:D259"/>
    <mergeCell ref="E258:F259"/>
    <mergeCell ref="G258:N258"/>
    <mergeCell ref="G259:G262"/>
    <mergeCell ref="H259:I259"/>
    <mergeCell ref="J259:J262"/>
    <mergeCell ref="L259:L262"/>
    <mergeCell ref="M259:M262"/>
    <mergeCell ref="N259:N262"/>
    <mergeCell ref="H260:H262"/>
    <mergeCell ref="I260:I262"/>
    <mergeCell ref="A264:A265"/>
    <mergeCell ref="B264:B265"/>
    <mergeCell ref="C264:C265"/>
    <mergeCell ref="D264:D265"/>
    <mergeCell ref="E264:E265"/>
    <mergeCell ref="F264:F265"/>
    <mergeCell ref="A266:A267"/>
    <mergeCell ref="B266:B267"/>
    <mergeCell ref="C266:C267"/>
    <mergeCell ref="D266:D267"/>
    <mergeCell ref="A241:A242"/>
    <mergeCell ref="B241:B242"/>
    <mergeCell ref="C241:C242"/>
    <mergeCell ref="D241:D242"/>
    <mergeCell ref="E241:E242"/>
    <mergeCell ref="F241:F242"/>
    <mergeCell ref="A243:A244"/>
    <mergeCell ref="B243:B244"/>
    <mergeCell ref="C243:C244"/>
    <mergeCell ref="D243:D244"/>
    <mergeCell ref="E243:E244"/>
    <mergeCell ref="F243:F244"/>
    <mergeCell ref="A229:A230"/>
    <mergeCell ref="B229:B230"/>
    <mergeCell ref="C229:C230"/>
    <mergeCell ref="D229:D230"/>
    <mergeCell ref="E229:E230"/>
    <mergeCell ref="F229:F230"/>
    <mergeCell ref="B221:D222"/>
    <mergeCell ref="E221:F222"/>
    <mergeCell ref="G221:N221"/>
    <mergeCell ref="G222:G225"/>
    <mergeCell ref="H222:I222"/>
    <mergeCell ref="J222:J225"/>
    <mergeCell ref="L222:L225"/>
    <mergeCell ref="M222:M225"/>
    <mergeCell ref="N222:N225"/>
    <mergeCell ref="H223:H225"/>
    <mergeCell ref="I223:I225"/>
    <mergeCell ref="D227:D228"/>
    <mergeCell ref="E227:E228"/>
    <mergeCell ref="F227:F228"/>
    <mergeCell ref="A208:A209"/>
    <mergeCell ref="B208:B209"/>
    <mergeCell ref="C208:C209"/>
    <mergeCell ref="D208:D209"/>
    <mergeCell ref="E208:E209"/>
    <mergeCell ref="F208:F209"/>
    <mergeCell ref="A219:O219"/>
    <mergeCell ref="E200:F200"/>
    <mergeCell ref="A200:A204"/>
    <mergeCell ref="B200:D201"/>
    <mergeCell ref="E201:F201"/>
    <mergeCell ref="G200:N200"/>
    <mergeCell ref="O200:O204"/>
    <mergeCell ref="G201:G204"/>
    <mergeCell ref="H201:I201"/>
    <mergeCell ref="K201:K204"/>
    <mergeCell ref="L201:L204"/>
    <mergeCell ref="M201:M204"/>
    <mergeCell ref="N201:N204"/>
    <mergeCell ref="H202:H204"/>
    <mergeCell ref="I202:I204"/>
    <mergeCell ref="A206:A207"/>
    <mergeCell ref="B206:B207"/>
    <mergeCell ref="C206:C207"/>
    <mergeCell ref="A192:A193"/>
    <mergeCell ref="B192:B193"/>
    <mergeCell ref="C192:C193"/>
    <mergeCell ref="D192:D193"/>
    <mergeCell ref="E192:E193"/>
    <mergeCell ref="F192:F193"/>
    <mergeCell ref="A194:A195"/>
    <mergeCell ref="B194:B195"/>
    <mergeCell ref="C194:C195"/>
    <mergeCell ref="D194:D195"/>
    <mergeCell ref="E194:E195"/>
    <mergeCell ref="F194:F195"/>
    <mergeCell ref="A6:G6"/>
    <mergeCell ref="K6:M6"/>
    <mergeCell ref="A7:G7"/>
    <mergeCell ref="K7:M7"/>
    <mergeCell ref="A8:G8"/>
    <mergeCell ref="K8:M8"/>
    <mergeCell ref="A1:M1"/>
    <mergeCell ref="A3:G3"/>
    <mergeCell ref="K3:M3"/>
    <mergeCell ref="A4:G4"/>
    <mergeCell ref="K4:M4"/>
    <mergeCell ref="A5:G5"/>
    <mergeCell ref="K5:M5"/>
    <mergeCell ref="A12:G12"/>
    <mergeCell ref="K12:M12"/>
    <mergeCell ref="A13:G13"/>
    <mergeCell ref="K13:M13"/>
    <mergeCell ref="A14:G14"/>
    <mergeCell ref="K14:M14"/>
    <mergeCell ref="A9:G9"/>
    <mergeCell ref="K9:M9"/>
    <mergeCell ref="A10:G10"/>
    <mergeCell ref="K10:M10"/>
    <mergeCell ref="A11:G11"/>
    <mergeCell ref="K11:M11"/>
    <mergeCell ref="A18:G18"/>
    <mergeCell ref="K18:M18"/>
    <mergeCell ref="A19:G19"/>
    <mergeCell ref="K19:M19"/>
    <mergeCell ref="A20:G20"/>
    <mergeCell ref="K20:M20"/>
    <mergeCell ref="A15:G15"/>
    <mergeCell ref="K15:M15"/>
    <mergeCell ref="A16:G16"/>
    <mergeCell ref="K16:M16"/>
    <mergeCell ref="A17:G17"/>
    <mergeCell ref="K17:M17"/>
    <mergeCell ref="A24:G24"/>
    <mergeCell ref="K24:M24"/>
    <mergeCell ref="A25:G25"/>
    <mergeCell ref="K25:M25"/>
    <mergeCell ref="A26:G26"/>
    <mergeCell ref="K26:M26"/>
    <mergeCell ref="A21:G21"/>
    <mergeCell ref="K21:M21"/>
    <mergeCell ref="A22:G22"/>
    <mergeCell ref="K22:M22"/>
    <mergeCell ref="A23:G23"/>
    <mergeCell ref="K23:M23"/>
    <mergeCell ref="A30:G30"/>
    <mergeCell ref="K30:M30"/>
    <mergeCell ref="A31:G31"/>
    <mergeCell ref="K31:M31"/>
    <mergeCell ref="A32:G32"/>
    <mergeCell ref="K32:M32"/>
    <mergeCell ref="A27:G27"/>
    <mergeCell ref="K27:M27"/>
    <mergeCell ref="A28:G28"/>
    <mergeCell ref="K28:M28"/>
    <mergeCell ref="A29:G29"/>
    <mergeCell ref="K29:M29"/>
    <mergeCell ref="B38:K38"/>
    <mergeCell ref="B39:F40"/>
    <mergeCell ref="G39:G40"/>
    <mergeCell ref="H39:H40"/>
    <mergeCell ref="I39:I40"/>
    <mergeCell ref="J39:K39"/>
    <mergeCell ref="A33:G33"/>
    <mergeCell ref="K33:M33"/>
    <mergeCell ref="A34:G34"/>
    <mergeCell ref="K34:M34"/>
    <mergeCell ref="A35:G35"/>
    <mergeCell ref="K35:M35"/>
    <mergeCell ref="B47:F47"/>
    <mergeCell ref="B48:F48"/>
    <mergeCell ref="B49:F49"/>
    <mergeCell ref="B50:F50"/>
    <mergeCell ref="B51:F51"/>
    <mergeCell ref="B52:F52"/>
    <mergeCell ref="B41:F41"/>
    <mergeCell ref="B42:F42"/>
    <mergeCell ref="B43:F43"/>
    <mergeCell ref="B44:F44"/>
    <mergeCell ref="B45:F45"/>
    <mergeCell ref="B46:F46"/>
    <mergeCell ref="A61:E61"/>
    <mergeCell ref="A62:E62"/>
    <mergeCell ref="A63:E63"/>
    <mergeCell ref="A64:E64"/>
    <mergeCell ref="A65:E65"/>
    <mergeCell ref="A66:E66"/>
    <mergeCell ref="B53:F53"/>
    <mergeCell ref="B54:F54"/>
    <mergeCell ref="B55:F55"/>
    <mergeCell ref="A57:M57"/>
    <mergeCell ref="A58:E60"/>
    <mergeCell ref="F58:F60"/>
    <mergeCell ref="G58:G60"/>
    <mergeCell ref="H58:H60"/>
    <mergeCell ref="I58:K59"/>
    <mergeCell ref="L58:M59"/>
    <mergeCell ref="A73:E73"/>
    <mergeCell ref="A74:E74"/>
    <mergeCell ref="A75:E75"/>
    <mergeCell ref="A76:E76"/>
    <mergeCell ref="A77:E77"/>
    <mergeCell ref="A78:E78"/>
    <mergeCell ref="A67:E67"/>
    <mergeCell ref="A68:E68"/>
    <mergeCell ref="A69:E69"/>
    <mergeCell ref="A70:E70"/>
    <mergeCell ref="A71:E71"/>
    <mergeCell ref="A72:E72"/>
    <mergeCell ref="A85:E85"/>
    <mergeCell ref="A86:E86"/>
    <mergeCell ref="A87:E88"/>
    <mergeCell ref="A89:E89"/>
    <mergeCell ref="A90:E90"/>
    <mergeCell ref="A91:E91"/>
    <mergeCell ref="A79:E79"/>
    <mergeCell ref="A80:E80"/>
    <mergeCell ref="A81:E81"/>
    <mergeCell ref="A82:E82"/>
    <mergeCell ref="A83:E83"/>
    <mergeCell ref="A84:E84"/>
    <mergeCell ref="A98:E98"/>
    <mergeCell ref="A99:E99"/>
    <mergeCell ref="A100:E100"/>
    <mergeCell ref="A101:E101"/>
    <mergeCell ref="A102:E102"/>
    <mergeCell ref="A103:E103"/>
    <mergeCell ref="A92:E92"/>
    <mergeCell ref="A93:E93"/>
    <mergeCell ref="A94:E94"/>
    <mergeCell ref="A95:E95"/>
    <mergeCell ref="A96:E96"/>
    <mergeCell ref="A97:E97"/>
    <mergeCell ref="A110:E112"/>
    <mergeCell ref="A113:E113"/>
    <mergeCell ref="A114:E114"/>
    <mergeCell ref="A115:E115"/>
    <mergeCell ref="A116:E116"/>
    <mergeCell ref="A117:E121"/>
    <mergeCell ref="A104:E104"/>
    <mergeCell ref="A105:E105"/>
    <mergeCell ref="A106:E106"/>
    <mergeCell ref="A107:E107"/>
    <mergeCell ref="A108:E108"/>
    <mergeCell ref="A109:E109"/>
    <mergeCell ref="A129:E129"/>
    <mergeCell ref="A130:E133"/>
    <mergeCell ref="A134:E134"/>
    <mergeCell ref="A135:E135"/>
    <mergeCell ref="A136:E136"/>
    <mergeCell ref="A137:E137"/>
    <mergeCell ref="A122:E123"/>
    <mergeCell ref="A124:E124"/>
    <mergeCell ref="A125:E125"/>
    <mergeCell ref="A126:E126"/>
    <mergeCell ref="A127:E127"/>
    <mergeCell ref="A128:E128"/>
    <mergeCell ref="A151:E151"/>
    <mergeCell ref="A152:E153"/>
    <mergeCell ref="A154:E154"/>
    <mergeCell ref="A155:E155"/>
    <mergeCell ref="A156:F156"/>
    <mergeCell ref="A157:F157"/>
    <mergeCell ref="A138:E138"/>
    <mergeCell ref="A139:E142"/>
    <mergeCell ref="A143:E143"/>
    <mergeCell ref="A144:E144"/>
    <mergeCell ref="A145:E145"/>
    <mergeCell ref="A146:E150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83:O183"/>
    <mergeCell ref="A184:O184"/>
    <mergeCell ref="A170:F170"/>
    <mergeCell ref="A171:F171"/>
    <mergeCell ref="A173:M173"/>
    <mergeCell ref="A175:O175"/>
    <mergeCell ref="A176:O176"/>
    <mergeCell ref="A177:O177"/>
    <mergeCell ref="A179:O179"/>
    <mergeCell ref="A180:O180"/>
    <mergeCell ref="A181:O181"/>
  </mergeCells>
  <hyperlinks>
    <hyperlink ref="A175" location="Par1242" display="Par1242"/>
    <hyperlink ref="H187" r:id="rId1" display="consultantplus://offline/ref=D1EC254E81E38E4682B1D28CF3BEA6709E4690DEF0ED38DAEF0884FFB9XAGEO"/>
    <hyperlink ref="H201" r:id="rId2" display="consultantplus://offline/ref=D1EC254E81E38E4682B1D28CF3BEA6709E4690DEF0ED38DAEF0884FFB9XAGEO"/>
    <hyperlink ref="H222" r:id="rId3" display="consultantplus://offline/ref=D1EC254E81E38E4682B1D28CF3BEA6709E4690DEF0ED38DAEF0884FFB9XAGEO"/>
    <hyperlink ref="H236" r:id="rId4" display="consultantplus://offline/ref=D1EC254E81E38E4682B1D28CF3BEA6709E4690DEF0ED38DAEF0884FFB9XAGEO"/>
    <hyperlink ref="A249" location="Par804" display="Par804"/>
    <hyperlink ref="H476" r:id="rId5" display="consultantplus://offline/ref=D1EC254E81E38E4682B1D28CF3BEA6709E4690DEF0ED38DAEF0884FFB9XAGEO"/>
    <hyperlink ref="H462" r:id="rId6" display="consultantplus://offline/ref=D1EC254E81E38E4682B1D28CF3BEA6709E4690DEF0ED38DAEF0884FFB9XAGEO"/>
    <hyperlink ref="H442" r:id="rId7" display="consultantplus://offline/ref=D1EC254E81E38E4682B1D28CF3BEA6709E4690DEF0ED38DAEF0884FFB9XAGEO"/>
    <hyperlink ref="H428" r:id="rId8" display="consultantplus://offline/ref=D1EC254E81E38E4682B1D28CF3BEA6709E4690DEF0ED38DAEF0884FFB9XAGEO"/>
    <hyperlink ref="H409" r:id="rId9" display="consultantplus://offline/ref=D1EC254E81E38E4682B1D28CF3BEA6709E4690DEF0ED38DAEF0884FFB9XAGEO"/>
    <hyperlink ref="H395" r:id="rId10" display="consultantplus://offline/ref=D1EC254E81E38E4682B1D28CF3BEA6709E4690DEF0ED38DAEF0884FFB9XAGEO"/>
    <hyperlink ref="H374" r:id="rId11" display="consultantplus://offline/ref=D1EC254E81E38E4682B1D28CF3BEA6709E4690DEF0ED38DAEF0884FFB9XAGEO"/>
    <hyperlink ref="H360" r:id="rId12" display="consultantplus://offline/ref=D1EC254E81E38E4682B1D28CF3BEA6709E4690DEF0ED38DAEF0884FFB9XAGEO"/>
    <hyperlink ref="H339" r:id="rId13" display="consultantplus://offline/ref=D1EC254E81E38E4682B1D28CF3BEA6709E4690DEF0ED38DAEF0884FFB9XAGEO"/>
    <hyperlink ref="H325" r:id="rId14" display="consultantplus://offline/ref=D1EC254E81E38E4682B1D28CF3BEA6709E4690DEF0ED38DAEF0884FFB9XAGEO"/>
    <hyperlink ref="H306" r:id="rId15" display="consultantplus://offline/ref=D1EC254E81E38E4682B1D28CF3BEA6709E4690DEF0ED38DAEF0884FFB9XAGEO"/>
    <hyperlink ref="H292" r:id="rId16" display="consultantplus://offline/ref=D1EC254E81E38E4682B1D28CF3BEA6709E4690DEF0ED38DAEF0884FFB9XAGEO"/>
    <hyperlink ref="H273" r:id="rId17" display="consultantplus://offline/ref=D1EC254E81E38E4682B1D28CF3BEA6709E4690DEF0ED38DAEF0884FFB9XAGEO"/>
    <hyperlink ref="H259" r:id="rId18" display="consultantplus://offline/ref=D1EC254E81E38E4682B1D28CF3BEA6709E4690DEF0ED38DAEF0884FFB9XAGEO"/>
  </hyperlinks>
  <pageMargins left="0.59055118110236227" right="0" top="0.19685039370078741" bottom="0.19685039370078741" header="0.31496062992125984" footer="0.31496062992125984"/>
  <pageSetup paperSize="9" scale="50" fitToHeight="6" orientation="landscape" r:id="rId19"/>
  <rowBreaks count="8" manualBreakCount="8">
    <brk id="12" max="14" man="1"/>
    <brk id="36" max="14" man="1"/>
    <brk id="56" max="14" man="1"/>
    <brk id="80" max="14" man="1"/>
    <brk id="99" max="14" man="1"/>
    <brk id="124" max="14" man="1"/>
    <brk id="155" max="14" man="1"/>
    <brk id="167" max="14" man="1"/>
  </rowBreaks>
  <legacyDrawing r:id="rId2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6"/>
  <sheetViews>
    <sheetView tabSelected="1" workbookViewId="0">
      <selection activeCell="A4" sqref="A4:M19"/>
    </sheetView>
  </sheetViews>
  <sheetFormatPr defaultRowHeight="15"/>
  <cols>
    <col min="1" max="1" width="10.85546875" customWidth="1"/>
    <col min="2" max="2" width="12.5703125" customWidth="1"/>
    <col min="3" max="3" width="12.42578125" customWidth="1"/>
    <col min="4" max="4" width="11.5703125" customWidth="1"/>
    <col min="5" max="6" width="11.7109375" customWidth="1"/>
    <col min="7" max="7" width="16.42578125" customWidth="1"/>
    <col min="8" max="9" width="16.85546875" customWidth="1"/>
    <col min="10" max="10" width="14.7109375" customWidth="1"/>
    <col min="11" max="11" width="15" customWidth="1"/>
    <col min="12" max="12" width="15.140625" customWidth="1"/>
    <col min="13" max="13" width="11.5703125" customWidth="1"/>
    <col min="14" max="14" width="10" bestFit="1" customWidth="1"/>
  </cols>
  <sheetData>
    <row r="1" spans="1:13" ht="18.75">
      <c r="A1" s="681" t="s">
        <v>45</v>
      </c>
      <c r="B1" s="681"/>
      <c r="C1" s="681"/>
      <c r="D1" s="681"/>
      <c r="E1" s="681"/>
      <c r="F1" s="681"/>
      <c r="G1" s="681"/>
      <c r="H1" s="681"/>
      <c r="I1" s="681"/>
      <c r="J1" s="681"/>
      <c r="K1" s="681"/>
      <c r="L1" s="681"/>
      <c r="M1" s="681"/>
    </row>
    <row r="2" spans="1:13" s="59" customFormat="1" ht="21.75" customHeight="1">
      <c r="A2" s="608" t="s">
        <v>352</v>
      </c>
      <c r="B2" s="608"/>
      <c r="C2" s="608"/>
      <c r="D2" s="608"/>
      <c r="E2" s="608"/>
      <c r="F2" s="608"/>
      <c r="G2" s="608"/>
      <c r="H2" s="608"/>
      <c r="I2" s="608"/>
      <c r="J2" s="608"/>
      <c r="K2" s="608"/>
      <c r="L2" s="608"/>
      <c r="M2" s="608"/>
    </row>
    <row r="3" spans="1:13">
      <c r="A3" s="338"/>
    </row>
    <row r="4" spans="1:13" ht="15.75">
      <c r="A4" s="606" t="s">
        <v>353</v>
      </c>
      <c r="B4" s="607"/>
      <c r="C4" s="607"/>
      <c r="D4" s="607"/>
      <c r="E4" s="607"/>
      <c r="F4" s="607"/>
      <c r="G4" s="607"/>
      <c r="H4" s="607"/>
      <c r="I4" s="607"/>
      <c r="J4" s="607"/>
      <c r="K4" s="607"/>
      <c r="L4" s="607"/>
      <c r="M4" s="607"/>
    </row>
    <row r="5" spans="1:13" ht="23.25" customHeight="1">
      <c r="A5" s="337"/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</row>
    <row r="6" spans="1:13" ht="20.25" customHeight="1">
      <c r="A6" s="682" t="s">
        <v>354</v>
      </c>
      <c r="B6" s="683"/>
      <c r="C6" s="683"/>
      <c r="D6" s="683"/>
      <c r="E6" s="683"/>
      <c r="F6" s="683"/>
      <c r="G6" s="683"/>
      <c r="H6" s="683"/>
      <c r="I6" s="683"/>
      <c r="J6" s="683"/>
      <c r="K6" s="683"/>
      <c r="L6" s="683"/>
      <c r="M6" s="335"/>
    </row>
    <row r="7" spans="1:13" ht="20.25" customHeight="1">
      <c r="A7" s="682" t="s">
        <v>355</v>
      </c>
      <c r="B7" s="683"/>
      <c r="C7" s="683"/>
      <c r="D7" s="683"/>
      <c r="E7" s="683"/>
      <c r="F7" s="683"/>
      <c r="G7" s="683"/>
      <c r="H7" s="683"/>
      <c r="I7" s="683"/>
      <c r="J7" s="683"/>
      <c r="K7" s="683"/>
      <c r="L7" s="683"/>
      <c r="M7" s="335"/>
    </row>
    <row r="8" spans="1:13" ht="15.75">
      <c r="A8" s="682" t="s">
        <v>366</v>
      </c>
      <c r="B8" s="683"/>
      <c r="C8" s="683"/>
      <c r="D8" s="683"/>
      <c r="E8" s="683"/>
      <c r="F8" s="683"/>
      <c r="G8" s="683"/>
      <c r="H8" s="683"/>
      <c r="I8" s="683"/>
      <c r="J8" s="683"/>
      <c r="K8" s="683"/>
      <c r="L8" s="683"/>
      <c r="M8" s="335"/>
    </row>
    <row r="9" spans="1:13" ht="15.75">
      <c r="A9" s="682" t="s">
        <v>356</v>
      </c>
      <c r="B9" s="683"/>
      <c r="C9" s="683"/>
      <c r="D9" s="683"/>
      <c r="E9" s="683"/>
      <c r="F9" s="683"/>
      <c r="G9" s="683"/>
      <c r="H9" s="683"/>
      <c r="I9" s="683"/>
      <c r="J9" s="683"/>
      <c r="K9" s="683"/>
      <c r="L9" s="683"/>
      <c r="M9" s="335"/>
    </row>
    <row r="10" spans="1:13" ht="15.75">
      <c r="A10" s="682" t="s">
        <v>357</v>
      </c>
      <c r="B10" s="683"/>
      <c r="C10" s="683"/>
      <c r="D10" s="683"/>
      <c r="E10" s="683"/>
      <c r="F10" s="683"/>
      <c r="G10" s="683"/>
      <c r="H10" s="683"/>
      <c r="I10" s="683"/>
      <c r="J10" s="683"/>
      <c r="K10" s="683"/>
      <c r="L10" s="683"/>
      <c r="M10" s="335"/>
    </row>
    <row r="11" spans="1:13" ht="15.75" customHeight="1">
      <c r="A11" s="682" t="s">
        <v>358</v>
      </c>
      <c r="B11" s="683"/>
      <c r="C11" s="683"/>
      <c r="D11" s="683"/>
      <c r="E11" s="683"/>
      <c r="F11" s="683"/>
      <c r="G11" s="683"/>
      <c r="H11" s="683"/>
      <c r="I11" s="683"/>
      <c r="J11" s="683"/>
      <c r="K11" s="683"/>
      <c r="L11" s="683"/>
      <c r="M11" s="335"/>
    </row>
    <row r="12" spans="1:13" ht="15.75">
      <c r="A12" s="682" t="s">
        <v>359</v>
      </c>
      <c r="B12" s="683"/>
      <c r="C12" s="683"/>
      <c r="D12" s="683"/>
      <c r="E12" s="683"/>
      <c r="F12" s="683"/>
      <c r="G12" s="683"/>
      <c r="H12" s="683"/>
      <c r="I12" s="683"/>
      <c r="J12" s="683"/>
      <c r="K12" s="683"/>
      <c r="L12" s="683"/>
      <c r="M12" s="335"/>
    </row>
    <row r="13" spans="1:13" ht="15.75">
      <c r="A13" s="684" t="s">
        <v>360</v>
      </c>
      <c r="B13" s="683"/>
      <c r="C13" s="683"/>
      <c r="D13" s="683"/>
      <c r="E13" s="683"/>
      <c r="F13" s="683"/>
      <c r="G13" s="683"/>
      <c r="H13" s="683"/>
      <c r="I13" s="683"/>
      <c r="J13" s="683"/>
      <c r="K13" s="683"/>
      <c r="L13" s="683"/>
      <c r="M13" s="335"/>
    </row>
    <row r="14" spans="1:13" ht="15.75">
      <c r="A14" s="683" t="s">
        <v>361</v>
      </c>
      <c r="B14" s="683"/>
      <c r="C14" s="683"/>
      <c r="D14" s="683"/>
      <c r="E14" s="683"/>
      <c r="F14" s="683"/>
      <c r="G14" s="683"/>
      <c r="H14" s="683"/>
      <c r="I14" s="683"/>
      <c r="J14" s="683"/>
      <c r="K14" s="683"/>
      <c r="L14" s="683"/>
      <c r="M14" s="335"/>
    </row>
    <row r="15" spans="1:13" ht="15.75">
      <c r="A15" s="683" t="s">
        <v>362</v>
      </c>
      <c r="B15" s="683"/>
      <c r="C15" s="683"/>
      <c r="D15" s="683"/>
      <c r="E15" s="683"/>
      <c r="F15" s="683"/>
      <c r="G15" s="683"/>
      <c r="H15" s="683"/>
      <c r="I15" s="683"/>
      <c r="J15" s="683"/>
      <c r="K15" s="683"/>
      <c r="L15" s="683"/>
      <c r="M15" s="335"/>
    </row>
    <row r="16" spans="1:13" ht="15.75">
      <c r="A16" s="683" t="s">
        <v>363</v>
      </c>
      <c r="B16" s="683"/>
      <c r="C16" s="683"/>
      <c r="D16" s="683"/>
      <c r="E16" s="683"/>
      <c r="F16" s="683"/>
      <c r="G16" s="683"/>
      <c r="H16" s="683"/>
      <c r="I16" s="683"/>
      <c r="J16" s="683"/>
      <c r="K16" s="683"/>
      <c r="L16" s="683"/>
      <c r="M16" s="335"/>
    </row>
    <row r="17" spans="1:13" ht="15.75">
      <c r="A17" s="683" t="s">
        <v>364</v>
      </c>
      <c r="B17" s="683"/>
      <c r="C17" s="683"/>
      <c r="D17" s="683"/>
      <c r="E17" s="683"/>
      <c r="F17" s="683"/>
      <c r="G17" s="683"/>
      <c r="H17" s="683"/>
      <c r="I17" s="683"/>
      <c r="J17" s="683"/>
      <c r="K17" s="683"/>
      <c r="L17" s="683"/>
      <c r="M17" s="335"/>
    </row>
    <row r="18" spans="1:13" ht="15.75">
      <c r="A18" s="685"/>
      <c r="B18" s="685"/>
      <c r="C18" s="685"/>
      <c r="D18" s="685"/>
      <c r="E18" s="685"/>
      <c r="F18" s="685"/>
      <c r="G18" s="685"/>
      <c r="H18" s="685"/>
      <c r="I18" s="685"/>
      <c r="J18" s="685"/>
      <c r="K18" s="685"/>
      <c r="L18" s="685"/>
      <c r="M18" s="335"/>
    </row>
    <row r="19" spans="1:13" ht="15.75">
      <c r="A19" s="683" t="s">
        <v>365</v>
      </c>
      <c r="B19" s="683"/>
      <c r="C19" s="683"/>
      <c r="D19" s="683"/>
      <c r="E19" s="683"/>
      <c r="F19" s="683"/>
      <c r="G19" s="683"/>
      <c r="H19" s="683"/>
      <c r="I19" s="683"/>
      <c r="J19" s="683"/>
      <c r="K19" s="683"/>
      <c r="L19" s="683"/>
      <c r="M19" s="335"/>
    </row>
    <row r="26" spans="1:13" ht="23.25" customHeight="1"/>
    <row r="27" spans="1:13" ht="34.5" customHeight="1"/>
    <row r="32" spans="1:13" ht="15.75" customHeight="1"/>
    <row r="40" ht="23.25" customHeight="1"/>
    <row r="41" ht="34.5" customHeight="1"/>
    <row r="46" ht="15.75" customHeight="1"/>
  </sheetData>
  <mergeCells count="16">
    <mergeCell ref="A16:L16"/>
    <mergeCell ref="A17:L17"/>
    <mergeCell ref="A2:M2"/>
    <mergeCell ref="A4:M4"/>
    <mergeCell ref="A6:L6"/>
    <mergeCell ref="A7:L7"/>
    <mergeCell ref="A8:L8"/>
    <mergeCell ref="A19:L19"/>
    <mergeCell ref="A15:L15"/>
    <mergeCell ref="A12:L12"/>
    <mergeCell ref="A13:L13"/>
    <mergeCell ref="A14:L14"/>
    <mergeCell ref="A9:L9"/>
    <mergeCell ref="A10:L10"/>
    <mergeCell ref="A11:L11"/>
    <mergeCell ref="A1:M1"/>
  </mergeCells>
  <pageMargins left="0.59055118110236227" right="0" top="0.19685039370078741" bottom="0.19685039370078741" header="0.31496062992125984" footer="0.31496062992125984"/>
  <pageSetup paperSize="9" scale="92" fitToHeight="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3"/>
  <sheetViews>
    <sheetView topLeftCell="A21" workbookViewId="0">
      <selection activeCell="C33" sqref="C33"/>
    </sheetView>
  </sheetViews>
  <sheetFormatPr defaultRowHeight="15"/>
  <cols>
    <col min="7" max="7" width="33.5703125" customWidth="1"/>
    <col min="8" max="8" width="19.140625" customWidth="1"/>
    <col min="9" max="9" width="19.85546875" customWidth="1"/>
  </cols>
  <sheetData>
    <row r="1" spans="1:16" s="12" customFormat="1" ht="20.25" customHeight="1" thickBot="1">
      <c r="A1" s="475" t="s">
        <v>12</v>
      </c>
      <c r="B1" s="475"/>
      <c r="C1" s="475"/>
      <c r="D1" s="475"/>
      <c r="E1" s="475"/>
      <c r="F1" s="475"/>
      <c r="G1" s="475"/>
      <c r="H1" s="475"/>
      <c r="I1" s="475"/>
      <c r="L1" s="19"/>
      <c r="M1" s="19"/>
      <c r="N1" s="19"/>
    </row>
    <row r="2" spans="1:16" ht="16.5" customHeight="1">
      <c r="A2" s="560" t="s">
        <v>38</v>
      </c>
      <c r="B2" s="561"/>
      <c r="C2" s="561"/>
      <c r="D2" s="561"/>
      <c r="E2" s="561"/>
      <c r="F2" s="561"/>
      <c r="G2" s="561"/>
      <c r="H2" s="549" t="s">
        <v>35</v>
      </c>
      <c r="I2" s="650"/>
      <c r="J2" s="16"/>
      <c r="K2" s="16"/>
      <c r="L2" s="16"/>
      <c r="M2" s="13"/>
      <c r="N2" s="13"/>
      <c r="O2" s="13"/>
      <c r="P2" s="13"/>
    </row>
    <row r="3" spans="1:16" ht="42" customHeight="1" thickBot="1">
      <c r="A3" s="564"/>
      <c r="B3" s="565"/>
      <c r="C3" s="565"/>
      <c r="D3" s="565"/>
      <c r="E3" s="565"/>
      <c r="F3" s="565"/>
      <c r="G3" s="565"/>
      <c r="H3" s="57" t="s">
        <v>102</v>
      </c>
      <c r="I3" s="58" t="s">
        <v>104</v>
      </c>
      <c r="J3" s="16"/>
      <c r="K3" s="16"/>
      <c r="L3" s="16"/>
      <c r="M3" s="13"/>
      <c r="N3" s="13"/>
      <c r="O3" s="13"/>
      <c r="P3" s="13"/>
    </row>
    <row r="4" spans="1:16" ht="31.5" customHeight="1">
      <c r="A4" s="657" t="s">
        <v>67</v>
      </c>
      <c r="B4" s="658"/>
      <c r="C4" s="658"/>
      <c r="D4" s="658"/>
      <c r="E4" s="658"/>
      <c r="F4" s="658"/>
      <c r="G4" s="658"/>
      <c r="H4" s="273">
        <v>2</v>
      </c>
      <c r="I4" s="273">
        <v>2</v>
      </c>
      <c r="J4" s="12"/>
      <c r="K4" s="12"/>
      <c r="L4" s="12"/>
      <c r="N4" s="14"/>
    </row>
    <row r="5" spans="1:16" ht="17.25" customHeight="1">
      <c r="A5" s="651" t="s">
        <v>39</v>
      </c>
      <c r="B5" s="652"/>
      <c r="C5" s="652"/>
      <c r="D5" s="652"/>
      <c r="E5" s="652"/>
      <c r="F5" s="652"/>
      <c r="G5" s="653"/>
      <c r="H5" s="274"/>
      <c r="I5" s="274"/>
      <c r="J5" s="12"/>
      <c r="K5" s="12"/>
      <c r="L5" s="12"/>
      <c r="N5" s="14"/>
    </row>
    <row r="6" spans="1:16" ht="17.25" customHeight="1">
      <c r="A6" s="654" t="s">
        <v>7</v>
      </c>
      <c r="B6" s="655"/>
      <c r="C6" s="655"/>
      <c r="D6" s="655"/>
      <c r="E6" s="655"/>
      <c r="F6" s="655"/>
      <c r="G6" s="656"/>
      <c r="H6" s="275">
        <v>1</v>
      </c>
      <c r="I6" s="275">
        <v>1</v>
      </c>
      <c r="J6" s="12"/>
      <c r="K6" s="12"/>
      <c r="L6" s="12"/>
      <c r="N6" s="14"/>
    </row>
    <row r="7" spans="1:16" ht="17.25" customHeight="1">
      <c r="A7" s="654" t="s">
        <v>149</v>
      </c>
      <c r="B7" s="655"/>
      <c r="C7" s="655"/>
      <c r="D7" s="655"/>
      <c r="E7" s="655"/>
      <c r="F7" s="655"/>
      <c r="G7" s="656"/>
      <c r="H7" s="275">
        <v>1</v>
      </c>
      <c r="I7" s="275">
        <v>1</v>
      </c>
      <c r="J7" s="12"/>
      <c r="K7" s="12"/>
      <c r="L7" s="12"/>
      <c r="N7" s="14"/>
    </row>
    <row r="8" spans="1:16" ht="34.5" customHeight="1">
      <c r="A8" s="646" t="s">
        <v>103</v>
      </c>
      <c r="B8" s="647"/>
      <c r="C8" s="647"/>
      <c r="D8" s="647"/>
      <c r="E8" s="647"/>
      <c r="F8" s="647"/>
      <c r="G8" s="647"/>
      <c r="H8" s="276" t="s">
        <v>210</v>
      </c>
      <c r="I8" s="276" t="s">
        <v>242</v>
      </c>
      <c r="J8" s="16"/>
      <c r="K8" s="16"/>
      <c r="L8" s="16"/>
      <c r="M8" s="13"/>
      <c r="N8" s="13"/>
      <c r="O8" s="13"/>
      <c r="P8" s="13"/>
    </row>
    <row r="9" spans="1:16" ht="35.25" customHeight="1">
      <c r="A9" s="648" t="s">
        <v>110</v>
      </c>
      <c r="B9" s="649"/>
      <c r="C9" s="649"/>
      <c r="D9" s="649"/>
      <c r="E9" s="649"/>
      <c r="F9" s="649"/>
      <c r="G9" s="649"/>
      <c r="H9" s="276">
        <v>1765.9</v>
      </c>
      <c r="I9" s="276">
        <v>1765.9</v>
      </c>
      <c r="J9" s="12"/>
      <c r="K9" s="12"/>
      <c r="L9" s="12"/>
      <c r="N9" s="14"/>
    </row>
    <row r="10" spans="1:16" ht="31.5" customHeight="1">
      <c r="A10" s="648" t="s">
        <v>105</v>
      </c>
      <c r="B10" s="649"/>
      <c r="C10" s="649"/>
      <c r="D10" s="649"/>
      <c r="E10" s="649"/>
      <c r="F10" s="649"/>
      <c r="G10" s="649"/>
      <c r="H10" s="276">
        <v>0</v>
      </c>
      <c r="I10" s="276">
        <v>0</v>
      </c>
      <c r="J10" s="12"/>
      <c r="K10" s="12"/>
      <c r="L10" s="12"/>
      <c r="N10" s="14"/>
    </row>
    <row r="11" spans="1:16" ht="30.75" customHeight="1">
      <c r="A11" s="648" t="s">
        <v>131</v>
      </c>
      <c r="B11" s="649"/>
      <c r="C11" s="649"/>
      <c r="D11" s="649"/>
      <c r="E11" s="649"/>
      <c r="F11" s="649"/>
      <c r="G11" s="649"/>
      <c r="H11" s="276">
        <v>5.3</v>
      </c>
      <c r="I11" s="276">
        <v>5.3</v>
      </c>
      <c r="J11" s="12"/>
      <c r="K11" s="12"/>
      <c r="L11" s="12"/>
      <c r="N11" s="14"/>
    </row>
    <row r="12" spans="1:16" ht="45" customHeight="1">
      <c r="A12" s="648" t="s">
        <v>106</v>
      </c>
      <c r="B12" s="649"/>
      <c r="C12" s="649"/>
      <c r="D12" s="649"/>
      <c r="E12" s="649"/>
      <c r="F12" s="649"/>
      <c r="G12" s="649"/>
      <c r="H12" s="276">
        <v>0</v>
      </c>
      <c r="I12" s="276">
        <v>0</v>
      </c>
      <c r="J12" s="12"/>
      <c r="K12" s="12"/>
      <c r="L12" s="12"/>
      <c r="N12" s="14"/>
    </row>
    <row r="13" spans="1:16" ht="33.75" customHeight="1">
      <c r="A13" s="648" t="s">
        <v>132</v>
      </c>
      <c r="B13" s="649"/>
      <c r="C13" s="649"/>
      <c r="D13" s="649"/>
      <c r="E13" s="649"/>
      <c r="F13" s="649"/>
      <c r="G13" s="649"/>
      <c r="H13" s="276">
        <f>122</f>
        <v>122</v>
      </c>
      <c r="I13" s="276">
        <f>122</f>
        <v>122</v>
      </c>
      <c r="J13" s="12"/>
      <c r="K13" s="12"/>
      <c r="L13" s="12"/>
      <c r="N13" s="14"/>
    </row>
    <row r="14" spans="1:16" ht="32.25" customHeight="1">
      <c r="A14" s="648" t="s">
        <v>107</v>
      </c>
      <c r="B14" s="649"/>
      <c r="C14" s="649"/>
      <c r="D14" s="649"/>
      <c r="E14" s="649"/>
      <c r="F14" s="649"/>
      <c r="G14" s="649"/>
      <c r="H14" s="276" t="s">
        <v>211</v>
      </c>
      <c r="I14" s="276" t="s">
        <v>243</v>
      </c>
      <c r="J14" s="12"/>
      <c r="K14" s="12"/>
      <c r="L14" s="12"/>
      <c r="N14" s="14"/>
    </row>
    <row r="15" spans="1:16" ht="33.75" customHeight="1">
      <c r="A15" s="648" t="s">
        <v>108</v>
      </c>
      <c r="B15" s="649"/>
      <c r="C15" s="649"/>
      <c r="D15" s="649"/>
      <c r="E15" s="649"/>
      <c r="F15" s="649"/>
      <c r="G15" s="649"/>
      <c r="H15" s="276">
        <v>0</v>
      </c>
      <c r="I15" s="276">
        <v>0</v>
      </c>
      <c r="J15" s="12"/>
      <c r="K15" s="12"/>
      <c r="L15" s="12"/>
      <c r="N15" s="14"/>
    </row>
    <row r="16" spans="1:16" ht="30" customHeight="1">
      <c r="A16" s="648" t="s">
        <v>109</v>
      </c>
      <c r="B16" s="649"/>
      <c r="C16" s="649"/>
      <c r="D16" s="649"/>
      <c r="E16" s="649"/>
      <c r="F16" s="649"/>
      <c r="G16" s="649"/>
      <c r="H16" s="276" t="s">
        <v>343</v>
      </c>
      <c r="I16" s="276" t="s">
        <v>343</v>
      </c>
      <c r="J16" s="12"/>
      <c r="K16" s="12"/>
      <c r="L16" s="12"/>
      <c r="N16" s="14"/>
    </row>
    <row r="17" spans="1:16" ht="34.5" customHeight="1">
      <c r="A17" s="661" t="s">
        <v>148</v>
      </c>
      <c r="B17" s="662"/>
      <c r="C17" s="662"/>
      <c r="D17" s="662"/>
      <c r="E17" s="662"/>
      <c r="F17" s="662"/>
      <c r="G17" s="662"/>
      <c r="H17" s="277">
        <v>519981.44</v>
      </c>
      <c r="I17" s="277">
        <v>519981.44</v>
      </c>
      <c r="J17" s="12"/>
      <c r="K17" s="12"/>
      <c r="L17" s="12"/>
      <c r="N17" s="14"/>
    </row>
    <row r="18" spans="1:16" ht="34.5" customHeight="1">
      <c r="A18" s="661" t="s">
        <v>8</v>
      </c>
      <c r="B18" s="662"/>
      <c r="C18" s="662"/>
      <c r="D18" s="662"/>
      <c r="E18" s="662"/>
      <c r="F18" s="662"/>
      <c r="G18" s="662"/>
      <c r="H18" s="277">
        <v>7456</v>
      </c>
      <c r="I18" s="277">
        <v>7456</v>
      </c>
      <c r="J18" s="12"/>
      <c r="K18" s="12"/>
      <c r="L18" s="12"/>
      <c r="N18" s="14"/>
    </row>
    <row r="19" spans="1:16" ht="31.5" customHeight="1" thickBot="1">
      <c r="A19" s="659" t="s">
        <v>111</v>
      </c>
      <c r="B19" s="660"/>
      <c r="C19" s="660"/>
      <c r="D19" s="660"/>
      <c r="E19" s="660"/>
      <c r="F19" s="660"/>
      <c r="G19" s="660"/>
      <c r="H19" s="278">
        <v>123837.11</v>
      </c>
      <c r="I19" s="278">
        <v>120000</v>
      </c>
      <c r="J19" s="12"/>
      <c r="K19" s="12"/>
      <c r="L19" s="12"/>
      <c r="N19" s="14"/>
    </row>
    <row r="20" spans="1:16" ht="39" customHeight="1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6" ht="15.75" thickBo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6" ht="56.25" customHeight="1">
      <c r="A22" s="560" t="s">
        <v>38</v>
      </c>
      <c r="B22" s="561"/>
      <c r="C22" s="561"/>
      <c r="D22" s="561"/>
      <c r="E22" s="561"/>
      <c r="F22" s="561"/>
      <c r="G22" s="561"/>
      <c r="H22" s="549" t="s">
        <v>69</v>
      </c>
      <c r="I22" s="650"/>
      <c r="J22" s="16"/>
      <c r="K22" s="16"/>
      <c r="L22" s="16"/>
      <c r="M22" s="13"/>
      <c r="N22" s="13"/>
      <c r="O22" s="13"/>
      <c r="P22" s="13"/>
    </row>
    <row r="23" spans="1:16" ht="45.75" customHeight="1">
      <c r="A23" s="646" t="s">
        <v>68</v>
      </c>
      <c r="B23" s="647"/>
      <c r="C23" s="647"/>
      <c r="D23" s="647"/>
      <c r="E23" s="647"/>
      <c r="F23" s="647"/>
      <c r="G23" s="647"/>
      <c r="H23" s="666">
        <v>0</v>
      </c>
      <c r="I23" s="667"/>
      <c r="J23" s="12"/>
      <c r="K23" s="12"/>
      <c r="L23" s="12"/>
      <c r="N23" s="14"/>
    </row>
    <row r="24" spans="1:16" ht="48.75" customHeight="1">
      <c r="A24" s="646" t="s">
        <v>70</v>
      </c>
      <c r="B24" s="647"/>
      <c r="C24" s="647"/>
      <c r="D24" s="647"/>
      <c r="E24" s="647"/>
      <c r="F24" s="647"/>
      <c r="G24" s="647"/>
      <c r="H24" s="666">
        <v>0</v>
      </c>
      <c r="I24" s="667"/>
      <c r="J24" s="12"/>
      <c r="K24" s="12"/>
      <c r="L24" s="12"/>
      <c r="N24" s="14"/>
    </row>
    <row r="25" spans="1:16" ht="33" customHeight="1">
      <c r="A25" s="668" t="s">
        <v>71</v>
      </c>
      <c r="B25" s="669"/>
      <c r="C25" s="669"/>
      <c r="D25" s="669"/>
      <c r="E25" s="669"/>
      <c r="F25" s="669"/>
      <c r="G25" s="669"/>
      <c r="H25" s="670" t="s">
        <v>244</v>
      </c>
      <c r="I25" s="671"/>
      <c r="J25" s="12"/>
      <c r="K25" s="12"/>
      <c r="L25" s="12"/>
      <c r="N25" s="14"/>
    </row>
    <row r="26" spans="1:16" s="14" customFormat="1" ht="45.75" customHeight="1">
      <c r="A26" s="678" t="s">
        <v>133</v>
      </c>
      <c r="B26" s="679"/>
      <c r="C26" s="679"/>
      <c r="D26" s="679"/>
      <c r="E26" s="679"/>
      <c r="F26" s="679"/>
      <c r="G26" s="680"/>
      <c r="H26" s="672" t="s">
        <v>240</v>
      </c>
      <c r="I26" s="673"/>
      <c r="J26" s="26"/>
      <c r="K26" s="26"/>
      <c r="L26" s="26"/>
    </row>
    <row r="27" spans="1:16" ht="48.75" customHeight="1" thickBot="1">
      <c r="A27" s="674" t="s">
        <v>134</v>
      </c>
      <c r="B27" s="675"/>
      <c r="C27" s="675"/>
      <c r="D27" s="675"/>
      <c r="E27" s="675"/>
      <c r="F27" s="675"/>
      <c r="G27" s="675"/>
      <c r="H27" s="676" t="s">
        <v>241</v>
      </c>
      <c r="I27" s="677"/>
      <c r="J27" s="12"/>
      <c r="K27" s="12"/>
      <c r="L27" s="12"/>
      <c r="N27" s="14"/>
    </row>
    <row r="28" spans="1:16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6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6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16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16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8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8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8" s="12" customFormat="1" ht="27.75" customHeight="1">
      <c r="A35" s="20"/>
      <c r="B35" s="20"/>
      <c r="C35" s="20"/>
      <c r="D35" s="20"/>
      <c r="K35" s="21"/>
      <c r="L35" s="9"/>
      <c r="M35" s="10"/>
      <c r="N35" s="10"/>
      <c r="O35" s="9"/>
      <c r="P35" s="9"/>
      <c r="Q35" s="11"/>
      <c r="R35" s="9"/>
    </row>
    <row r="36" spans="1:18">
      <c r="A36" s="20"/>
      <c r="B36" s="20"/>
      <c r="C36" s="20"/>
      <c r="D36" s="20"/>
      <c r="E36" s="12"/>
      <c r="F36" s="12"/>
      <c r="G36" s="12"/>
      <c r="H36" s="12"/>
      <c r="I36" s="12"/>
      <c r="J36" s="12"/>
      <c r="K36" s="21"/>
    </row>
    <row r="37" spans="1:18" ht="15.75">
      <c r="A37" s="27" t="s">
        <v>96</v>
      </c>
      <c r="B37" s="22"/>
      <c r="C37" s="20"/>
      <c r="D37" s="45" t="s">
        <v>199</v>
      </c>
      <c r="E37" s="44"/>
      <c r="F37" s="44"/>
      <c r="G37" s="44"/>
      <c r="H37" s="665" t="s">
        <v>212</v>
      </c>
      <c r="I37" s="665"/>
      <c r="J37" s="84"/>
      <c r="K37" s="21"/>
    </row>
    <row r="38" spans="1:18">
      <c r="A38" s="20"/>
      <c r="B38" s="20"/>
      <c r="D38" s="664" t="s">
        <v>95</v>
      </c>
      <c r="E38" s="664"/>
      <c r="F38" s="664"/>
      <c r="G38" s="47" t="s">
        <v>73</v>
      </c>
      <c r="H38" s="663" t="s">
        <v>74</v>
      </c>
      <c r="I38" s="663"/>
      <c r="J38" s="46"/>
      <c r="K38" s="21"/>
    </row>
    <row r="39" spans="1:18">
      <c r="A39" s="23" t="s">
        <v>72</v>
      </c>
      <c r="B39" s="24">
        <v>43182</v>
      </c>
      <c r="C39" s="12"/>
      <c r="D39" s="25"/>
      <c r="E39" s="12"/>
      <c r="F39" s="12"/>
      <c r="G39" s="12"/>
      <c r="H39" s="26"/>
      <c r="I39" s="26"/>
      <c r="J39" s="26"/>
      <c r="K39" s="26"/>
    </row>
    <row r="40" spans="1:18">
      <c r="A40" s="12"/>
      <c r="B40" s="12"/>
      <c r="C40" s="12"/>
      <c r="D40" s="12"/>
      <c r="E40" s="12"/>
      <c r="F40" s="12"/>
      <c r="G40" s="12"/>
      <c r="H40" s="12"/>
      <c r="I40" s="12"/>
      <c r="J40" s="12"/>
    </row>
    <row r="41" spans="1:18">
      <c r="A41" s="12"/>
      <c r="B41" s="12"/>
      <c r="C41" s="12"/>
      <c r="D41" s="12"/>
      <c r="E41" s="12"/>
      <c r="F41" s="12"/>
      <c r="G41" s="12"/>
      <c r="H41" s="12"/>
      <c r="I41" s="12"/>
      <c r="J41" s="12"/>
    </row>
    <row r="42" spans="1:18">
      <c r="A42" s="12"/>
      <c r="B42" s="12"/>
      <c r="C42" s="12"/>
      <c r="D42" s="12"/>
      <c r="E42" s="12"/>
      <c r="F42" s="12"/>
      <c r="G42" s="12"/>
      <c r="H42" s="12"/>
      <c r="I42" s="12"/>
      <c r="J42" s="12"/>
    </row>
    <row r="43" spans="1:18">
      <c r="A43" s="12"/>
      <c r="B43" s="12"/>
      <c r="C43" s="12"/>
      <c r="D43" s="12"/>
      <c r="E43" s="12"/>
      <c r="F43" s="12"/>
      <c r="G43" s="12"/>
      <c r="H43" s="12"/>
      <c r="I43" s="12"/>
      <c r="J43" s="12"/>
    </row>
    <row r="44" spans="1:18">
      <c r="A44" s="12"/>
      <c r="B44" s="12"/>
      <c r="C44" s="12"/>
      <c r="D44" s="12"/>
      <c r="E44" s="12"/>
      <c r="F44" s="12"/>
      <c r="G44" s="12"/>
      <c r="H44" s="12"/>
      <c r="I44" s="12"/>
      <c r="J44" s="12"/>
    </row>
    <row r="45" spans="1:18">
      <c r="A45" s="12"/>
      <c r="B45" s="12"/>
      <c r="C45" s="12"/>
      <c r="D45" s="12"/>
      <c r="E45" s="12"/>
      <c r="F45" s="12"/>
      <c r="G45" s="12"/>
      <c r="H45" s="12"/>
      <c r="I45" s="12"/>
      <c r="J45" s="12"/>
    </row>
    <row r="46" spans="1:18">
      <c r="A46" s="12"/>
      <c r="B46" s="12"/>
      <c r="C46" s="12"/>
      <c r="D46" s="12"/>
      <c r="E46" s="12"/>
      <c r="F46" s="12"/>
      <c r="G46" s="12"/>
      <c r="H46" s="12"/>
      <c r="I46" s="12"/>
      <c r="J46" s="12"/>
    </row>
    <row r="47" spans="1:18">
      <c r="A47" s="12"/>
      <c r="B47" s="12"/>
      <c r="C47" s="12"/>
      <c r="D47" s="12"/>
      <c r="E47" s="12"/>
      <c r="F47" s="12"/>
      <c r="G47" s="12"/>
      <c r="H47" s="12"/>
      <c r="I47" s="12"/>
      <c r="J47" s="12"/>
    </row>
    <row r="48" spans="1:18">
      <c r="A48" s="12"/>
      <c r="B48" s="12"/>
      <c r="C48" s="12"/>
      <c r="D48" s="12"/>
      <c r="E48" s="12"/>
      <c r="F48" s="12"/>
      <c r="G48" s="12"/>
      <c r="H48" s="12"/>
      <c r="I48" s="12"/>
      <c r="J48" s="12"/>
    </row>
    <row r="49" spans="1:10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 spans="1:10">
      <c r="A50" s="12"/>
      <c r="B50" s="12"/>
      <c r="C50" s="12"/>
      <c r="D50" s="12"/>
      <c r="E50" s="12"/>
      <c r="F50" s="12"/>
      <c r="G50" s="12"/>
      <c r="H50" s="12"/>
      <c r="I50" s="12"/>
      <c r="J50" s="12"/>
    </row>
    <row r="51" spans="1:10">
      <c r="A51" s="12"/>
      <c r="B51" s="12"/>
      <c r="C51" s="12"/>
      <c r="D51" s="12"/>
      <c r="E51" s="12"/>
      <c r="F51" s="12"/>
      <c r="G51" s="12"/>
      <c r="H51" s="12"/>
      <c r="I51" s="12"/>
      <c r="J51" s="12"/>
    </row>
    <row r="52" spans="1:10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0">
      <c r="A53" s="12"/>
      <c r="B53" s="12"/>
      <c r="C53" s="12"/>
      <c r="D53" s="12"/>
      <c r="E53" s="12"/>
      <c r="F53" s="12"/>
      <c r="G53" s="12"/>
      <c r="H53" s="12"/>
      <c r="I53" s="12"/>
      <c r="J53" s="12"/>
    </row>
  </sheetData>
  <mergeCells count="34">
    <mergeCell ref="H38:I38"/>
    <mergeCell ref="D38:F38"/>
    <mergeCell ref="H37:I37"/>
    <mergeCell ref="H22:I22"/>
    <mergeCell ref="H23:I23"/>
    <mergeCell ref="H24:I24"/>
    <mergeCell ref="A25:G25"/>
    <mergeCell ref="H25:I25"/>
    <mergeCell ref="H26:I26"/>
    <mergeCell ref="A27:G27"/>
    <mergeCell ref="A24:G24"/>
    <mergeCell ref="A22:G22"/>
    <mergeCell ref="A23:G23"/>
    <mergeCell ref="H27:I27"/>
    <mergeCell ref="A26:G26"/>
    <mergeCell ref="A12:G12"/>
    <mergeCell ref="A14:G14"/>
    <mergeCell ref="A7:G7"/>
    <mergeCell ref="A18:G18"/>
    <mergeCell ref="A11:G11"/>
    <mergeCell ref="A19:G19"/>
    <mergeCell ref="A13:G13"/>
    <mergeCell ref="A15:G15"/>
    <mergeCell ref="A16:G16"/>
    <mergeCell ref="A17:G17"/>
    <mergeCell ref="A1:I1"/>
    <mergeCell ref="A8:G8"/>
    <mergeCell ref="A10:G10"/>
    <mergeCell ref="A2:G3"/>
    <mergeCell ref="H2:I2"/>
    <mergeCell ref="A5:G5"/>
    <mergeCell ref="A6:G6"/>
    <mergeCell ref="A9:G9"/>
    <mergeCell ref="A4:G4"/>
  </mergeCells>
  <phoneticPr fontId="36" type="noConversion"/>
  <pageMargins left="0.51181102362204722" right="0.51181102362204722" top="0.39370078740157483" bottom="0.39370078740157483" header="0.31496062992125984" footer="0.31496062992125984"/>
  <pageSetup paperSize="9" scale="72" fitToHeight="2" orientation="portrait" r:id="rId1"/>
  <rowBreaks count="1" manualBreakCount="1">
    <brk id="19" max="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1 раздел</vt:lpstr>
      <vt:lpstr>2 раздел</vt:lpstr>
      <vt:lpstr>2 раздел (2)</vt:lpstr>
      <vt:lpstr>2 раздел (3)</vt:lpstr>
      <vt:lpstr>3 раздел</vt:lpstr>
      <vt:lpstr>'1 раздел'!Область_печати</vt:lpstr>
      <vt:lpstr>'2 раздел'!Область_печати</vt:lpstr>
      <vt:lpstr>'2 раздел (2)'!Область_печати</vt:lpstr>
      <vt:lpstr>'2 раздел (3)'!Область_печати</vt:lpstr>
      <vt:lpstr>'3 раздел'!Область_печати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2013-03-20T09:16:56Z</cp:lastPrinted>
  <dcterms:created xsi:type="dcterms:W3CDTF">2006-09-28T05:33:49Z</dcterms:created>
  <dcterms:modified xsi:type="dcterms:W3CDTF">2018-03-30T11:47:12Z</dcterms:modified>
</cp:coreProperties>
</file>